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luciano.rmenegazzo\OneDrive\LRM\Trabalho\Agepar\1-Serviços Regulados\2-Saneamento\2024\22-IRT 2024\"/>
    </mc:Choice>
  </mc:AlternateContent>
  <xr:revisionPtr revIDLastSave="0" documentId="13_ncr:1_{AC8011F7-BF6B-4243-B395-76A957FAF334}" xr6:coauthVersionLast="36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Capa_Planilha" sheetId="20" r:id="rId1"/>
    <sheet name="I-IPCA" sheetId="37" r:id="rId2"/>
    <sheet name="A-Preço energia" sheetId="57" r:id="rId3"/>
    <sheet name="R-IRT-2024" sheetId="24" r:id="rId4"/>
  </sheets>
  <externalReferences>
    <externalReference r:id="rId5"/>
    <externalReference r:id="rId6"/>
    <externalReference r:id="rId7"/>
    <externalReference r:id="rId8"/>
  </externalReferences>
  <definedNames>
    <definedName name="__123Graph_A" hidden="1">[1]Mercado!#REF!</definedName>
    <definedName name="__123Graph_ACOMPARA" hidden="1">[1]Mercado!#REF!</definedName>
    <definedName name="__123Graph_ACONSMED" hidden="1">[1]Mercado!#REF!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[1]Mercado!#REF!</definedName>
    <definedName name="__123Graph_APREVRRES" hidden="1">#REF!</definedName>
    <definedName name="__123Graph_APREVRTOT" hidden="1">#REF!</definedName>
    <definedName name="__123Graph_B" hidden="1">#REF!</definedName>
    <definedName name="__123Graph_BCOMPARA" hidden="1">#REF!</definedName>
    <definedName name="__123Graph_BPREVREALI" hidden="1">#REF!</definedName>
    <definedName name="__123Graph_CPREVREALI" hidden="1">#REF!</definedName>
    <definedName name="__123Graph_D" hidden="1">#REF!</definedName>
    <definedName name="__123Graph_DCOMPARA" hidden="1">#REF!</definedName>
    <definedName name="__123Graph_DPREVREALI" hidden="1">[1]Mercado!#REF!</definedName>
    <definedName name="__123Graph_EPREVREALI" hidden="1">#REF!</definedName>
    <definedName name="__123Graph_F" hidden="1">#REF!</definedName>
    <definedName name="__123Graph_FCOMPARA" hidden="1">#REF!</definedName>
    <definedName name="__123Graph_XCONSMED" hidden="1">[1]Mercado!#REF!</definedName>
    <definedName name="__123Graph_XELASTIC" hidden="1">[1]Mercado!#REF!</definedName>
    <definedName name="__123Graph_XPREVRCOM" hidden="1">[1]Mercado!#REF!</definedName>
    <definedName name="__123Graph_XPREVREALI" hidden="1">[1]Mercado!#REF!</definedName>
    <definedName name="__123Graph_XPREVRIND" hidden="1">[1]Mercado!#REF!</definedName>
    <definedName name="__123Graph_XPREVROUT" hidden="1">[1]Mercado!#REF!</definedName>
    <definedName name="__123Graph_XPREVRRES" hidden="1">[1]Mercado!#REF!</definedName>
    <definedName name="__123Graph_XPREVRTOT" hidden="1">[1]Mercado!#REF!</definedName>
    <definedName name="_10__123Graph_ACHART_17" hidden="1">[2]GoEight!$B$115:$B$160</definedName>
    <definedName name="_11__123Graph_ACHART_18" hidden="1">[2]GrFour!$B$115:$B$185</definedName>
    <definedName name="_12__123Graph_ACHART_2" hidden="1">[2]Calc!$F$23:$F$58</definedName>
    <definedName name="_13__123Graph_ACHART_22" hidden="1">[2]MOne!$B$145:$B$231</definedName>
    <definedName name="_14__123Graph_ACHART_23" hidden="1">[2]MTwo!$B$145:$B$232</definedName>
    <definedName name="_15__123Graph_ACHART_24" hidden="1">[2]KOne!$B$230:$B$755</definedName>
    <definedName name="_16__123Graph_ACHART_25" hidden="1">[2]GoSeven!$B$90:$B$125</definedName>
    <definedName name="_17__123Graph_ACHART_26" hidden="1">[2]GrThree!$B$90:$B$140</definedName>
    <definedName name="_18__123Graph_ACHART_27" hidden="1">[2]HTwo!$B$88:$B$130</definedName>
    <definedName name="_19__123Graph_ACHART_28" hidden="1">[2]JOne!$B$86:$B$112</definedName>
    <definedName name="_2__123Graph_ACHART_1" hidden="1">[2]Calc!$D$38:$D$83</definedName>
    <definedName name="_20__123Graph_ACHART_29" hidden="1">[2]JTwo!$B$86:$B$116</definedName>
    <definedName name="_21__123Graph_ACHART_3" hidden="1">[2]Calc!$H$38:$H$107</definedName>
    <definedName name="_22__123Graph_ACHART_30" hidden="1">[2]HOne!$B$88:$B$130</definedName>
    <definedName name="_23__123Graph_ACHART_4" hidden="1">[2]Calc!$L$13:$L$53</definedName>
    <definedName name="_24__123Graph_ACHART_5" hidden="1">[2]Calc!$N$9:$N$36</definedName>
    <definedName name="_25__123Graph_ACHART_6" hidden="1">[2]Calc!$P$9:$P$41</definedName>
    <definedName name="_26__123Graph_ACHART_7" hidden="1">[2]Calc!$R$153:$R$688</definedName>
    <definedName name="_27__123Graph_ACHART_8" hidden="1">[2]Calc!$T$83:$T$153</definedName>
    <definedName name="_28__123Graph_ACHART_9" hidden="1">[2]Calc!$V$83:$V$153</definedName>
    <definedName name="_29__123Graph_BCHART_1" hidden="1">[2]Calc!$E$38:$E$83</definedName>
    <definedName name="_3__123Graph_ACHART_10" hidden="1">[2]Calc!$AB$153:$AB$325</definedName>
    <definedName name="_30__123Graph_BCHART_10" hidden="1">[2]Calc!$AC$153:$AC$325</definedName>
    <definedName name="_31__123Graph_BCHART_11" hidden="1">[2]Calc!$AA$153:$AA$315</definedName>
    <definedName name="_32__123Graph_BCHART_12" hidden="1">[2]Calc!$Y$153:$Y$313</definedName>
    <definedName name="_33__123Graph_BCHART_13" hidden="1">[2]Calc!$AE$10:$AE$33</definedName>
    <definedName name="_34__123Graph_BCHART_14" hidden="1">[2]Calc!$AI$10:$AI$28</definedName>
    <definedName name="_35__123Graph_BCHART_15" hidden="1">[2]Calc!$AK$8:$AK$19</definedName>
    <definedName name="_36__123Graph_BCHART_16" hidden="1">[2]Calc!$AM$8:$AM$21</definedName>
    <definedName name="_37__123Graph_BCHART_17" hidden="1">[2]GoEight!$C$115:$C$160</definedName>
    <definedName name="_38__123Graph_BCHART_18" hidden="1">[2]GrFour!$C$115:$C$190</definedName>
    <definedName name="_39__123Graph_BCHART_2" hidden="1">[2]Calc!$G$23:$G$58</definedName>
    <definedName name="_4__123Graph_ACHART_11" hidden="1">[2]Calc!$Z$153:$Z$315</definedName>
    <definedName name="_40__123Graph_BCHART_22" hidden="1">[2]MOne!$C$145:$C$231</definedName>
    <definedName name="_41__123Graph_BCHART_23" hidden="1">[2]MTwo!$C$145:$C$231</definedName>
    <definedName name="_42__123Graph_BCHART_24" hidden="1">[2]KOne!$C$230:$C$755</definedName>
    <definedName name="_43__123Graph_BCHART_25" hidden="1">[2]GoSeven!$C$90:$C$125</definedName>
    <definedName name="_44__123Graph_BCHART_26" hidden="1">[2]GrThree!$C$90:$C$140</definedName>
    <definedName name="_45__123Graph_BCHART_27" hidden="1">[2]HTwo!$C$88:$C$130</definedName>
    <definedName name="_46__123Graph_BCHART_28" hidden="1">[2]JOne!$C$86:$C$112</definedName>
    <definedName name="_47__123Graph_BCHART_29" hidden="1">[2]JTwo!$C$86:$C$116</definedName>
    <definedName name="_48__123Graph_BCHART_3" hidden="1">[2]Calc!$I$38:$I$107</definedName>
    <definedName name="_49__123Graph_BCHART_30" hidden="1">[2]HOne!$C$88:$C$130</definedName>
    <definedName name="_5__123Graph_ACHART_12" hidden="1">[2]Calc!$X$153:$X$313</definedName>
    <definedName name="_50__123Graph_BCHART_4" hidden="1">[2]Calc!$M$13:$M$53</definedName>
    <definedName name="_51__123Graph_BCHART_5" hidden="1">[2]Calc!$O$9:$O$36</definedName>
    <definedName name="_52__123Graph_BCHART_6" hidden="1">[2]Calc!$Q$9:$Q$41</definedName>
    <definedName name="_53__123Graph_BCHART_7" hidden="1">[2]Calc!$S$153:$S$688</definedName>
    <definedName name="_54__123Graph_BCHART_8" hidden="1">[2]Calc!$U$83:$U$153</definedName>
    <definedName name="_55__123Graph_BCHART_9" hidden="1">[2]Calc!$W$83:$W$153</definedName>
    <definedName name="_56__123Graph_CCHART_25" hidden="1">[2]GoSeven!$D$90:$D$105</definedName>
    <definedName name="_57__123Graph_CCHART_26" hidden="1">[2]GrThree!$D$90:$D$110</definedName>
    <definedName name="_58__123Graph_CCHART_27" hidden="1">[2]HTwo!$D$88:$D$110</definedName>
    <definedName name="_59__123Graph_CCHART_28" hidden="1">[2]JOne!$D$86:$D$98</definedName>
    <definedName name="_6__123Graph_ACHART_13" hidden="1">[2]Calc!$AD$10:$AD$33</definedName>
    <definedName name="_60__123Graph_CCHART_29" hidden="1">[2]JTwo!$D$86:$D$98</definedName>
    <definedName name="_61__123Graph_CCHART_30" hidden="1">[2]HOne!$D$88:$D$110</definedName>
    <definedName name="_62__123Graph_DCHART_25" hidden="1">[2]GoSeven!$E$90:$E$105</definedName>
    <definedName name="_63__123Graph_DCHART_26" hidden="1">[2]GrThree!$E$90:$E$110</definedName>
    <definedName name="_64__123Graph_DCHART_27" hidden="1">[2]HTwo!$E$88:$E$110</definedName>
    <definedName name="_65__123Graph_DCHART_28" hidden="1">[2]JOne!$E$86:$E$98</definedName>
    <definedName name="_66__123Graph_DCHART_29" hidden="1">[2]JTwo!$E$86:$E$98</definedName>
    <definedName name="_67__123Graph_DCHART_30" hidden="1">[2]HOne!$E$86:$E$110</definedName>
    <definedName name="_68__123Graph_XCHART_10" hidden="1">[2]Calc!$A$153:$A$325</definedName>
    <definedName name="_69__123Graph_XCHART_11" hidden="1">[2]Calc!$A$153:$A$315</definedName>
    <definedName name="_7__123Graph_ACHART_14" hidden="1">[2]Calc!$AH$10:$AH$28</definedName>
    <definedName name="_70__123Graph_XCHART_12" hidden="1">[2]Calc!$A$153:$A$313</definedName>
    <definedName name="_71__123Graph_XCHART_13" hidden="1">[2]Calc!$A$13:$A$33</definedName>
    <definedName name="_72__123Graph_XCHART_14" hidden="1">[2]Calc!$A$11:$A$28</definedName>
    <definedName name="_73__123Graph_XCHART_15" hidden="1">[2]Calc!$A$8:$A$19</definedName>
    <definedName name="_74__123Graph_XCHART_16" hidden="1">[2]Calc!$A$8:$A$21</definedName>
    <definedName name="_75__123Graph_XCHART_2" hidden="1">[2]Calc!$A$23:$A$58</definedName>
    <definedName name="_76__123Graph_XCHART_3" hidden="1">[2]Calc!$A$38:$A$107</definedName>
    <definedName name="_77__123Graph_XCHART_4" hidden="1">[2]Calc!$A$13:$A$53</definedName>
    <definedName name="_78__123Graph_XCHART_5" hidden="1">[2]Calc!$A$9:$A$36</definedName>
    <definedName name="_79__123Graph_XCHART_6" hidden="1">[2]Calc!$A$9:$A$41</definedName>
    <definedName name="_8__123Graph_ACHART_15" hidden="1">[2]Calc!$AJ$8:$AJ$19</definedName>
    <definedName name="_80__123Graph_XCHART_7" hidden="1">[2]Calc!$A$153:$A$688</definedName>
    <definedName name="_81__123Graph_XCHART_8" hidden="1">[2]Calc!$A$83:$A$154</definedName>
    <definedName name="_82__123Graph_XCHART_9" hidden="1">[2]Calc!$A$83:$A$153</definedName>
    <definedName name="_9__123Graph_ACHART_16" hidden="1">[2]Calc!$AL$8:$AL$21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hidden="1">{#N/A,#N/A,FALSE,"ENERGIA";#N/A,#N/A,FALSE,"PERDIDAS";#N/A,#N/A,FALSE,"CLIENTES";#N/A,#N/A,FALSE,"ESTADO";#N/A,#N/A,FALSE,"TECNICA"}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e1" hidden="1">{#N/A,#N/A,FALSE,"ENERGIA";#N/A,#N/A,FALSE,"PERDIDAS";#N/A,#N/A,FALSE,"CLIENTES";#N/A,#N/A,FALSE,"ESTADO";#N/A,#N/A,FALSE,"TECNICA"}</definedName>
    <definedName name="_Fill" hidden="1">#REF!</definedName>
    <definedName name="_xlnm._FilterDatabase" hidden="1">#REF!</definedName>
    <definedName name="_Key1" hidden="1">#REF!</definedName>
    <definedName name="_Order1" hidden="1">0</definedName>
    <definedName name="_Order2" hidden="1">255</definedName>
    <definedName name="_Regression_Out" hidden="1">'[3] PIB Brasil ( R$ de 1996 )'!#REF!</definedName>
    <definedName name="_Regression_X" hidden="1">'[3] PIB Brasil ( R$ de 1996 )'!#REF!</definedName>
    <definedName name="_Sort" hidden="1">#REF!</definedName>
    <definedName name="_z1" hidden="1">{#N/A,#N/A,FALSE,"LLAVE";#N/A,#N/A,FALSE,"EERR";#N/A,#N/A,FALSE,"ESP";#N/A,#N/A,FALSE,"EOAF";#N/A,#N/A,FALSE,"CASH";#N/A,#N/A,FALSE,"FINANZAS";#N/A,#N/A,FALSE,"DEUDA";#N/A,#N/A,FALSE,"INVERSION";#N/A,#N/A,FALSE,"PERSONAL"}</definedName>
    <definedName name="_zcdx1" hidden="1">{#N/A,#N/A,FALSE,"LLAVE";#N/A,#N/A,FALSE,"EERR";#N/A,#N/A,FALSE,"ESP";#N/A,#N/A,FALSE,"EOAF";#N/A,#N/A,FALSE,"CASH";#N/A,#N/A,FALSE,"FINANZAS";#N/A,#N/A,FALSE,"DEUDA";#N/A,#N/A,FALSE,"INVERSION";#N/A,#N/A,FALSE,"PERSONAL"}</definedName>
    <definedName name="_zd1" hidden="1">{#N/A,#N/A,FALSE,"LLAVE";#N/A,#N/A,FALSE,"EERR";#N/A,#N/A,FALSE,"ESP";#N/A,#N/A,FALSE,"EOAF";#N/A,#N/A,FALSE,"CASH";#N/A,#N/A,FALSE,"FINANZAS";#N/A,#N/A,FALSE,"DEUDA";#N/A,#N/A,FALSE,"INVERSION";#N/A,#N/A,FALSE,"PERSONAL"}</definedName>
    <definedName name="_zdf1" hidden="1">{#N/A,#N/A,FALSE,"LLAVE";#N/A,#N/A,FALSE,"EERR";#N/A,#N/A,FALSE,"ESP";#N/A,#N/A,FALSE,"EOAF";#N/A,#N/A,FALSE,"CASH";#N/A,#N/A,FALSE,"FINANZAS";#N/A,#N/A,FALSE,"DEUDA";#N/A,#N/A,FALSE,"INVERSION";#N/A,#N/A,FALSE,"PERSONAL"}</definedName>
    <definedName name="_ze1" hidden="1">{#N/A,#N/A,FALSE,"ENERGIA";#N/A,#N/A,FALSE,"PERDIDAS";#N/A,#N/A,FALSE,"CLIENTES";#N/A,#N/A,FALSE,"ESTADO";#N/A,#N/A,FALSE,"TECNICA"}</definedName>
    <definedName name="_zx1" hidden="1">{#N/A,#N/A,FALSE,"LLAVE";#N/A,#N/A,FALSE,"EERR";#N/A,#N/A,FALSE,"ESP";#N/A,#N/A,FALSE,"EOAF";#N/A,#N/A,FALSE,"CASH";#N/A,#N/A,FALSE,"FINANZAS";#N/A,#N/A,FALSE,"DEUDA";#N/A,#N/A,FALSE,"INVERSION";#N/A,#N/A,FALSE,"PERSONAL"}</definedName>
    <definedName name="_zz1" hidden="1">{#N/A,#N/A,FALSE,"ENERGIA";#N/A,#N/A,FALSE,"PERDIDAS";#N/A,#N/A,FALSE,"CLIENTES";#N/A,#N/A,FALSE,"ESTADO";#N/A,#N/A,FALSE,"TECNICA"}</definedName>
    <definedName name="_zzz1" hidden="1">{#N/A,#N/A,FALSE,"LLAVE";#N/A,#N/A,FALSE,"EERR";#N/A,#N/A,FALSE,"ESP";#N/A,#N/A,FALSE,"EOAF";#N/A,#N/A,FALSE,"CASH";#N/A,#N/A,FALSE,"FINANZAS";#N/A,#N/A,FALSE,"DEUDA";#N/A,#N/A,FALSE,"INVERSION";#N/A,#N/A,FALSE,"PERSONAL"}</definedName>
    <definedName name="anscount" hidden="1">3</definedName>
    <definedName name="AS2DocOpenMode" hidden="1">"AS2DocumentEdit"</definedName>
    <definedName name="asd213w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asdadsdsa" hidden="1">{#N/A,#N/A,FALSE,"LLAVE";#N/A,#N/A,FALSE,"EERR";#N/A,#N/A,FALSE,"ESP";#N/A,#N/A,FALSE,"EOAF";#N/A,#N/A,FALSE,"CASH";#N/A,#N/A,FALSE,"FINANZAS";#N/A,#N/A,FALSE,"DEUDA";#N/A,#N/A,FALSE,"INVERSION";#N/A,#N/A,FALSE,"PERSONAL"}</definedName>
    <definedName name="asds" hidden="1">{#N/A,#N/A,FALSE,"ENERGIA";#N/A,#N/A,FALSE,"PERDIDAS";#N/A,#N/A,FALSE,"CLIENTES";#N/A,#N/A,FALSE,"ESTADO";#N/A,#N/A,FALSE,"TECNICA"}</definedName>
    <definedName name="asdsadsad" hidden="1">{#N/A,#N/A,FALSE,"ENERGIA";#N/A,#N/A,FALSE,"PERDIDAS";#N/A,#N/A,FALSE,"CLIENTES";#N/A,#N/A,FALSE,"ESTADO";#N/A,#N/A,FALSE,"TECNICA"}</definedName>
    <definedName name="B" hidden="1">{#N/A,#N/A,FALSE,"LLAVE";#N/A,#N/A,FALSE,"EERR";#N/A,#N/A,FALSE,"ESP";#N/A,#N/A,FALSE,"EOAF";#N/A,#N/A,FALSE,"CASH";#N/A,#N/A,FALSE,"FINANZAS";#N/A,#N/A,FALSE,"DEUDA";#N/A,#N/A,FALSE,"INVERSION";#N/A,#N/A,FALSE,"PERSONAL"}</definedName>
    <definedName name="BANCO1" hidden="1">#REF!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hidden="1">{#N/A,#N/A,FALSE,"ENERGIA";#N/A,#N/A,FALSE,"PERDIDAS";#N/A,#N/A,FALSE,"CLIENTES";#N/A,#N/A,FALSE,"ESTADO";#N/A,#N/A,FALSE,"TECNICA"}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CBWorkbookPriority" hidden="1">-71257818</definedName>
    <definedName name="CD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ddd" hidden="1">{#N/A,#N/A,FALSE,"LLAVE";#N/A,#N/A,FALSE,"EERR";#N/A,#N/A,FALSE,"ESP";#N/A,#N/A,FALSE,"EOAF";#N/A,#N/A,FALSE,"CASH";#N/A,#N/A,FALSE,"FINANZAS";#N/A,#N/A,FALSE,"DEUDA";#N/A,#N/A,FALSE,"INVERSION";#N/A,#N/A,FALSE,"PERSONAL"}</definedName>
    <definedName name="dddwd" hidden="1">{#N/A,#N/A,FALSE,"ENERGIA";#N/A,#N/A,FALSE,"PERDIDAS";#N/A,#N/A,FALSE,"CLIENTES";#N/A,#N/A,FALSE,"ESTADO";#N/A,#N/A,FALSE,"TECNICA"}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sagasgdfagadfgdaf" hidden="1">{#N/A,#N/A,FALSE,"ENERGIA";#N/A,#N/A,FALSE,"PERDIDAS";#N/A,#N/A,FALSE,"CLIENTES";#N/A,#N/A,FALSE,"ESTADO";#N/A,#N/A,FALSE,"TECNICA"}</definedName>
    <definedName name="ds" hidden="1">{#N/A,#N/A,FALSE,"ENERGIA";#N/A,#N/A,FALSE,"PERDIDAS";#N/A,#N/A,FALSE,"CLIENTES";#N/A,#N/A,FALSE,"ESTADO";#N/A,#N/A,FALSE,"TECNICA"}</definedName>
    <definedName name="e" hidden="1">{#N/A,#N/A,FALSE,"ENERGIA";#N/A,#N/A,FALSE,"PERDIDAS";#N/A,#N/A,FALSE,"CLIENTES";#N/A,#N/A,FALSE,"ESTADO";#N/A,#N/A,FALSE,"TECNICA"}</definedName>
    <definedName name="fdffff" hidden="1">{"'IPM Var Anual %'!$B$4:$H$23"}</definedName>
    <definedName name="ff" hidden="1">{#N/A,#N/A,FALSE,"ENERGIA";#N/A,#N/A,FALSE,"PERDIDAS";#N/A,#N/A,FALSE,"CLIENTES";#N/A,#N/A,FALSE,"ESTADO";#N/A,#N/A,FALSE,"TECNICA"}</definedName>
    <definedName name="HTML_CodePage" hidden="1">1252</definedName>
    <definedName name="HTML_Control" hidden="1">{"'IPM Var Anual %'!$B$4:$H$23"}</definedName>
    <definedName name="HTML_Description" hidden="1">""</definedName>
    <definedName name="HTML_Email" hidden="1">""</definedName>
    <definedName name="HTML_Header" hidden="1">"IPM Var Anual %"</definedName>
    <definedName name="HTML_LastUpdate" hidden="1">"24/05/2001"</definedName>
    <definedName name="HTML_LineAfter" hidden="1">FALSE</definedName>
    <definedName name="HTML_LineBefore" hidden="1">FALSE</definedName>
    <definedName name="HTML_Name" hidden="1">"Iga"</definedName>
    <definedName name="HTML_OBDlg2" hidden="1">TRUE</definedName>
    <definedName name="HTML_OBDlg4" hidden="1">TRUE</definedName>
    <definedName name="HTML_OS" hidden="1">0</definedName>
    <definedName name="HTML_PathFile" hidden="1">"C:\Mis documentos\anexo internacional mayo 2001\20  tasas de inflación mayoista.htm"</definedName>
    <definedName name="HTML_Title" hidden="1">"anexoint"</definedName>
    <definedName name="im" hidden="1">{#N/A,#N/A,FALSE,"ENERGIA";#N/A,#N/A,FALSE,"PERDIDAS";#N/A,#N/A,FALSE,"CLIENTES";#N/A,#N/A,FALSE,"ESTADO";#N/A,#N/A,FALSE,"TECNICA"}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limcount" hidden="1">1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pp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sencount" hidden="1">2</definedName>
    <definedName name="solver_lin" hidden="1">0</definedName>
    <definedName name="teste2" hidden="1">[4]Mercado!#REF!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INFMES." hidden="1">{#N/A,#N/A,FALSE,"ENERGIA";#N/A,#N/A,FALSE,"PERDIDAS";#N/A,#N/A,FALSE,"CLIENTES";#N/A,#N/A,FALSE,"ESTADO";#N/A,#N/A,FALSE,"TECNICA"}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xs" hidden="1">{#N/A,#N/A,FALSE,"ENERGIA";#N/A,#N/A,FALSE,"PERDIDAS";#N/A,#N/A,FALSE,"CLIENTES";#N/A,#N/A,FALSE,"ESTADO";#N/A,#N/A,FALSE,"TECNICA"}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xx" hidden="1">{#N/A,#N/A,FALSE,"ENERGIA";#N/A,#N/A,FALSE,"PERDIDAS";#N/A,#N/A,FALSE,"CLIENTES";#N/A,#N/A,FALSE,"ESTADO";#N/A,#N/A,FALSE,"TECNICA"}</definedName>
    <definedName name="Z" hidden="1">{#N/A,#N/A,FALSE,"LLAVE";#N/A,#N/A,FALSE,"EERR";#N/A,#N/A,FALSE,"ESP";#N/A,#N/A,FALSE,"EOAF";#N/A,#N/A,FALSE,"CASH";#N/A,#N/A,FALSE,"FINANZAS";#N/A,#N/A,FALSE,"DEUDA";#N/A,#N/A,FALSE,"INVERSION";#N/A,#N/A,FALSE,"PERSONAL"}</definedName>
    <definedName name="zCD" hidden="1">{#N/A,#N/A,FALSE,"LLAVE";#N/A,#N/A,FALSE,"EERR";#N/A,#N/A,FALSE,"ESP";#N/A,#N/A,FALSE,"EOAF";#N/A,#N/A,FALSE,"CASH";#N/A,#N/A,FALSE,"FINANZAS";#N/A,#N/A,FALSE,"DEUDA";#N/A,#N/A,FALSE,"INVERSION";#N/A,#N/A,FALSE,"PERSONAL"}</definedName>
    <definedName name="zcvcvcv" hidden="1">{#N/A,#N/A,FALSE,"LLAVE";#N/A,#N/A,FALSE,"EERR";#N/A,#N/A,FALSE,"ESP";#N/A,#N/A,FALSE,"EOAF";#N/A,#N/A,FALSE,"CASH";#N/A,#N/A,FALSE,"FINANZAS";#N/A,#N/A,FALSE,"DEUDA";#N/A,#N/A,FALSE,"INVERSION";#N/A,#N/A,FALSE,"PERSONAL"}</definedName>
    <definedName name="zdf" hidden="1">{#N/A,#N/A,FALSE,"LLAVE";#N/A,#N/A,FALSE,"EERR";#N/A,#N/A,FALSE,"ESP";#N/A,#N/A,FALSE,"EOAF";#N/A,#N/A,FALSE,"CASH";#N/A,#N/A,FALSE,"FINANZAS";#N/A,#N/A,FALSE,"DEUDA";#N/A,#N/A,FALSE,"INVERSION";#N/A,#N/A,FALSE,"PERSONAL"}</definedName>
    <definedName name="zds" hidden="1">{#N/A,#N/A,FALSE,"ENERGIA";#N/A,#N/A,FALSE,"PERDIDAS";#N/A,#N/A,FALSE,"CLIENTES";#N/A,#N/A,FALSE,"ESTADO";#N/A,#N/A,FALSE,"TECNICA"}</definedName>
    <definedName name="zdx" hidden="1">{#N/A,#N/A,FALSE,"LLAVE";#N/A,#N/A,FALSE,"EERR";#N/A,#N/A,FALSE,"ESP";#N/A,#N/A,FALSE,"EOAF";#N/A,#N/A,FALSE,"CASH";#N/A,#N/A,FALSE,"FINANZAS";#N/A,#N/A,FALSE,"DEUDA";#N/A,#N/A,FALSE,"INVERSION";#N/A,#N/A,FALSE,"PERSONAL"}</definedName>
    <definedName name="ze" hidden="1">{#N/A,#N/A,FALSE,"ENERGIA";#N/A,#N/A,FALSE,"PERDIDAS";#N/A,#N/A,FALSE,"CLIENTES";#N/A,#N/A,FALSE,"ESTADO";#N/A,#N/A,FALSE,"TECNICA"}</definedName>
    <definedName name="zff" hidden="1">{#N/A,#N/A,FALSE,"ENERGIA";#N/A,#N/A,FALSE,"PERDIDAS";#N/A,#N/A,FALSE,"CLIENTES";#N/A,#N/A,FALSE,"ESTADO";#N/A,#N/A,FALSE,"TECNICA"}</definedName>
    <definedName name="zta" hidden="1">{#N/A,#N/A,FALSE,"LLAVE";#N/A,#N/A,FALSE,"EERR";#N/A,#N/A,FALSE,"ESP";#N/A,#N/A,FALSE,"EOAF";#N/A,#N/A,FALSE,"CASH";#N/A,#N/A,FALSE,"FINANZAS";#N/A,#N/A,FALSE,"DEUDA";#N/A,#N/A,FALSE,"INVERSION";#N/A,#N/A,FALSE,"PERSONAL"}</definedName>
    <definedName name="zx" hidden="1">{#N/A,#N/A,FALSE,"LLAVE";#N/A,#N/A,FALSE,"EERR";#N/A,#N/A,FALSE,"ESP";#N/A,#N/A,FALSE,"EOAF";#N/A,#N/A,FALSE,"CASH";#N/A,#N/A,FALSE,"FINANZAS";#N/A,#N/A,FALSE,"DEUDA";#N/A,#N/A,FALSE,"INVERSION";#N/A,#N/A,FALSE,"PERSONAL"}</definedName>
    <definedName name="zzasda" hidden="1">{#N/A,#N/A,FALSE,"ENERGIA";#N/A,#N/A,FALSE,"PERDIDAS";#N/A,#N/A,FALSE,"CLIENTES";#N/A,#N/A,FALSE,"ESTADO";#N/A,#N/A,FALSE,"TECNICA"}</definedName>
    <definedName name="zzta" hidden="1">{#N/A,#N/A,FALSE,"ENERGIA";#N/A,#N/A,FALSE,"PERDIDAS";#N/A,#N/A,FALSE,"CLIENTES";#N/A,#N/A,FALSE,"ESTADO";#N/A,#N/A,FALSE,"TECNICA"}</definedName>
    <definedName name="zzz" hidden="1">{#N/A,#N/A,FALSE,"LLAVE";#N/A,#N/A,FALSE,"EERR";#N/A,#N/A,FALSE,"ESP";#N/A,#N/A,FALSE,"EOAF";#N/A,#N/A,FALSE,"CASH";#N/A,#N/A,FALSE,"FINANZAS";#N/A,#N/A,FALSE,"DEUDA";#N/A,#N/A,FALSE,"INVERSION";#N/A,#N/A,FALSE,"PERSONAL"}</definedName>
    <definedName name="zzzta" hidden="1">{#N/A,#N/A,FALSE,"LLAVE";#N/A,#N/A,FALSE,"EERR";#N/A,#N/A,FALSE,"ESP";#N/A,#N/A,FALSE,"EOAF";#N/A,#N/A,FALSE,"CASH";#N/A,#N/A,FALSE,"FINANZAS";#N/A,#N/A,FALSE,"DEUDA";#N/A,#N/A,FALSE,"INVERSION";#N/A,#N/A,FALSE,"PERSONAL"}</definedName>
    <definedName name="zzzzzzzz" hidden="1">{#N/A,#N/A,FALSE,"LLAVE";#N/A,#N/A,FALSE,"EERR";#N/A,#N/A,FALSE,"ESP";#N/A,#N/A,FALSE,"EOAF";#N/A,#N/A,FALSE,"CASH";#N/A,#N/A,FALSE,"FINANZAS";#N/A,#N/A,FALSE,"DEUDA";#N/A,#N/A,FALSE,"INVERSION";#N/A,#N/A,FALSE,"PERSONAL"}</definedName>
    <definedName name="zzzzzzzzzzzzzzzzzz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4" l="1"/>
  <c r="C25" i="24" l="1"/>
  <c r="C23" i="24"/>
  <c r="C21" i="24"/>
  <c r="C16" i="24"/>
  <c r="C9" i="24"/>
  <c r="C14" i="24"/>
  <c r="B7" i="57"/>
  <c r="B9" i="57"/>
  <c r="B14" i="57" l="1"/>
  <c r="C8" i="24" l="1"/>
  <c r="C13" i="24" l="1"/>
  <c r="B25" i="57" l="1"/>
  <c r="B26" i="57" s="1"/>
  <c r="B27" i="57" s="1"/>
  <c r="B15" i="57" l="1"/>
  <c r="B13" i="57" l="1"/>
  <c r="B8" i="57" s="1"/>
  <c r="C29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DRE</author>
  </authors>
  <commentList>
    <comment ref="A4" authorId="0" shapeId="0" xr:uid="{7A20AC75-ACBC-4F73-BF74-04EFF54DFD3D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Da planilha MEF 2a Fase da 2a RTP: aba “AuxOPEXCustoUnit (2)” célula “AI57”</t>
        </r>
      </text>
    </comment>
    <comment ref="A5" authorId="0" shapeId="0" xr:uid="{E168ED2E-4A44-429E-A9DA-F04F23F4D803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Da planilha MEF 2a Fase da 2a RTP: aba 1. P0, fórmula: =J35/F31-1</t>
        </r>
      </text>
    </comment>
    <comment ref="A6" authorId="0" shapeId="0" xr:uid="{784A0916-8045-41A8-A26A-1136ACC5FB06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Da planilha MEF 2a Fase da 2a RTP: aba 1. P0, fórmula: =K35/J35-1</t>
        </r>
      </text>
    </comment>
    <comment ref="A19" authorId="0" shapeId="0" xr:uid="{06D5881B-ECFE-4F9D-982C-CD306C93057E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Fonte: Sanepar: 21.710.638-9, Anexo 1, aba "Dados entrada".</t>
        </r>
      </text>
    </comment>
    <comment ref="A20" authorId="0" shapeId="0" xr:uid="{7C5ADD99-A496-4FFA-B791-C764987DFB75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Fonte: Sanepar: 21.710.638-9, Anexo 1, aba "Dados entrada".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DRE</author>
  </authors>
  <commentList>
    <comment ref="A6" authorId="0" shapeId="0" xr:uid="{15035246-7B80-4E81-8D0A-51A4DC352589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Pesos recalculados conforme protocolado 21.710.638-9, Anexo 1, aba "P0 - 2ª RTP"</t>
        </r>
      </text>
    </comment>
    <comment ref="A7" authorId="0" shapeId="0" xr:uid="{A1798251-BF01-48FB-9D7A-2970E99D5A71}">
      <text>
        <r>
          <rPr>
            <b/>
            <sz val="9"/>
            <color indexed="81"/>
            <rFont val="Segoe UI"/>
            <family val="2"/>
          </rPr>
          <t>DRE:</t>
        </r>
        <r>
          <rPr>
            <sz val="9"/>
            <color indexed="81"/>
            <rFont val="Segoe UI"/>
            <family val="2"/>
          </rPr>
          <t xml:space="preserve">
Pesos recalculados conforme protocolado 21.710.638-9, Anexo 1, aba "P0 - 2ª RTP"</t>
        </r>
      </text>
    </comment>
  </commentList>
</comments>
</file>

<file path=xl/sharedStrings.xml><?xml version="1.0" encoding="utf-8"?>
<sst xmlns="http://schemas.openxmlformats.org/spreadsheetml/2006/main" count="127" uniqueCount="98">
  <si>
    <t>Aba</t>
  </si>
  <si>
    <t>1-Contexto e Objetivo da Planilha</t>
  </si>
  <si>
    <t>Valor</t>
  </si>
  <si>
    <t>SÉRIE HISTÓRICA DO IPCA</t>
  </si>
  <si>
    <t>(conclusão)</t>
  </si>
  <si>
    <t xml:space="preserve">    VARIAÇÃO</t>
  </si>
  <si>
    <t>ANO</t>
  </si>
  <si>
    <t>MÊS</t>
  </si>
  <si>
    <t>NÚMERO ÍNDICE</t>
  </si>
  <si>
    <t>(%)</t>
  </si>
  <si>
    <t>(DEZ 93 = 100)</t>
  </si>
  <si>
    <t>NO</t>
  </si>
  <si>
    <t>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</si>
  <si>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</si>
  <si>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</si>
  <si>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</si>
  <si>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</si>
  <si>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</si>
  <si>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</si>
  <si>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</si>
  <si>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</si>
  <si>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</si>
  <si>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</si>
  <si>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</si>
  <si>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</si>
  <si>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Fonte: IBGE, Diretoria de Pesquisas, Coordenação de Índices de Preços, </t>
  </si>
  <si>
    <t>Sistema Nacional de Índices de Preços ao Consumidor.</t>
  </si>
  <si>
    <t>Link: https://www.ibge.gov.br/estatisticas/economicas/precos-e-custos/9256-indice-nacional-de-precos-ao-consumidor-amplo.html?=&amp;t=downloads</t>
  </si>
  <si>
    <t>Tabela - IPCA</t>
  </si>
  <si>
    <t xml:space="preserve"> </t>
  </si>
  <si>
    <t>Descrição</t>
  </si>
  <si>
    <t>2-Tipos de Abas</t>
  </si>
  <si>
    <t>Insumos/Base de dados - Abas com o nome iniciando com I-</t>
  </si>
  <si>
    <t>Auxílio/Cálculos Intermediários - Insumos que receberam algum tratamento, ou cálculos necessários para se atingir o resultado final - Abas com nome iniciando com A-</t>
  </si>
  <si>
    <t>Resultados - Abas com nome iniciando com R-</t>
  </si>
  <si>
    <t>3-Conteúdo das Abas</t>
  </si>
  <si>
    <t>Índices de preços utilizados para os cálculos.</t>
  </si>
  <si>
    <t>Variação IPCA</t>
  </si>
  <si>
    <t>Preço Energia (R$/GWH)</t>
  </si>
  <si>
    <t>Obs.: A aplicação do Fator-Q depende de deliberação do Conselho Diretor.</t>
  </si>
  <si>
    <t>IRT 2024</t>
  </si>
  <si>
    <t>Contém os resultados dos cálculos de reajuste tariário para o ano de 2024 da tarifa da Sanepar.</t>
  </si>
  <si>
    <t>R-IRT-2024</t>
  </si>
  <si>
    <t>Cálculo Atualização Preço Energia</t>
  </si>
  <si>
    <t>Esta planilha foi desenvolvida como parte integrante do Processo de Reajuste Tarifário anual de 2024 dos serviços de saneamento básico de água e esgoto prestados pela Sanepar. 
O objetivo desta planilha é consolidar os parâmetros utilizados nos cálculo do reajuste, bem como, apresentar o cálculo da nova tarifa.
Os resultados dos cálculos da planilha encontram-se nas abas "R-IRT-2024".</t>
  </si>
  <si>
    <t>Quantidade de Energia Efetiva (GWH)</t>
  </si>
  <si>
    <t>Item</t>
  </si>
  <si>
    <t>Composição do custo total com energia</t>
  </si>
  <si>
    <t>Mercado Cativo</t>
  </si>
  <si>
    <t>Custo</t>
  </si>
  <si>
    <t>Quantidade energia efetiva (GWH)</t>
  </si>
  <si>
    <t>Mercado Livre</t>
  </si>
  <si>
    <t>Custo efetivo</t>
  </si>
  <si>
    <t>Custo simulado mercado cativo</t>
  </si>
  <si>
    <t>Economia via mercado livre</t>
  </si>
  <si>
    <t>Custo a ser considerado na tarifa</t>
  </si>
  <si>
    <t>Bonificação pela economia (25%)</t>
  </si>
  <si>
    <t>Novo Preço da energia (R$/GWH)</t>
  </si>
  <si>
    <t>Variação preço energia</t>
  </si>
  <si>
    <t>Custo total com energia (R$)</t>
  </si>
  <si>
    <t>A-Preço energia</t>
  </si>
  <si>
    <t>Contém os dados e os cálculos referentes à variação do preço de energia elétrica a ser considerado na aba R-IRT-2024</t>
  </si>
  <si>
    <t>Peso dos ajustes compensatórios</t>
  </si>
  <si>
    <t>I-IPCA</t>
  </si>
  <si>
    <t>Atualização IRT 2022 (IPCA-Fator X)</t>
  </si>
  <si>
    <t>Atualização IRT 2023 (IPCA-Fator X)</t>
  </si>
  <si>
    <t>Preço Energia na tarifa 2023 (R$/GWH)</t>
  </si>
  <si>
    <t>Preço Energia na tarifa P0 (R$/GWH)</t>
  </si>
  <si>
    <t>REFERÊNCIA</t>
  </si>
  <si>
    <t>PESO</t>
  </si>
  <si>
    <t>(1)</t>
  </si>
  <si>
    <t>(2)</t>
  </si>
  <si>
    <t>(3)</t>
  </si>
  <si>
    <t>(4)=(1)+(3)</t>
  </si>
  <si>
    <t>INDEXADORES</t>
  </si>
  <si>
    <t>VARIAÇÃO</t>
  </si>
  <si>
    <t>IPCA</t>
  </si>
  <si>
    <t>(5)</t>
  </si>
  <si>
    <t>Fator X</t>
  </si>
  <si>
    <t>(6)</t>
  </si>
  <si>
    <t>Fator Q</t>
  </si>
  <si>
    <t>(7)</t>
  </si>
  <si>
    <t>Energia Elétrica</t>
  </si>
  <si>
    <t>(8)</t>
  </si>
  <si>
    <t>IMPACTO</t>
  </si>
  <si>
    <t>(9)=[(2)+(3)]*(5)</t>
  </si>
  <si>
    <t>(10)=(4)*(6)</t>
  </si>
  <si>
    <t>(11)</t>
  </si>
  <si>
    <t>Variação Energia Elétrica</t>
  </si>
  <si>
    <t>(12)=(1*8)</t>
  </si>
  <si>
    <t>(9)+(10)+(11)+(12)</t>
  </si>
  <si>
    <t>Tarifa 2023</t>
  </si>
  <si>
    <t>Tarifa 2024</t>
  </si>
  <si>
    <t>COMPONENTES DA TARIFA</t>
  </si>
  <si>
    <t>Peso Parcela B</t>
  </si>
  <si>
    <t>Peso Parcela A (energia elétrica)</t>
  </si>
  <si>
    <t xml:space="preserve">Peso Aplicação Fator X </t>
  </si>
  <si>
    <t>RESULTADO CÁLCULO IRT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</si>
</sst>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0.0000%"/>
    <numFmt numFmtId="165" formatCode="_(* #,##0.00_);_(* \(#,##0.00\);_(* &quot;-&quot;??_);_(@_)"/>
    <numFmt numFmtId="166" formatCode="_-&quot;R$&quot;* #,##0.0000_-;\-&quot;R$&quot;* #,##0.0000_-;_-&quot;R$&quot;* &quot;-&quot;??_-;_-@_-"/>
    <numFmt numFmtId="167" formatCode="_(* #,##0_);_(* \(#,##0\);_(* &quot;-&quot;??_);_(@_)"/>
  </numFmts>
  <fonts count="21" x14ac:knownFonts="1">
    <font>
      <sz val="11"/>
      <color theme="1"/>
      <name val="Calibri"/>
      <family val="2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8"/>
      <color theme="4" tint="-0.24994659260841701"/>
      <name val="Century Gothic"/>
      <family val="2"/>
      <scheme val="minor"/>
    </font>
    <font>
      <sz val="8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sz val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2F2F2"/>
        <bgColor rgb="FFD1EFFA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3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0" fillId="5" borderId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7">
    <xf numFmtId="0" fontId="0" fillId="0" borderId="0" xfId="0"/>
    <xf numFmtId="0" fontId="8" fillId="2" borderId="0" xfId="0" applyFont="1" applyFill="1"/>
    <xf numFmtId="0" fontId="7" fillId="2" borderId="0" xfId="0" applyFont="1" applyFill="1"/>
    <xf numFmtId="0" fontId="8" fillId="2" borderId="1" xfId="0" applyFont="1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8" fillId="0" borderId="0" xfId="0" applyFont="1"/>
    <xf numFmtId="0" fontId="11" fillId="0" borderId="15" xfId="13" applyFont="1" applyBorder="1"/>
    <xf numFmtId="2" fontId="11" fillId="0" borderId="15" xfId="13" applyNumberFormat="1" applyFont="1" applyBorder="1"/>
    <xf numFmtId="0" fontId="12" fillId="0" borderId="16" xfId="13" applyFont="1" applyBorder="1"/>
    <xf numFmtId="0" fontId="12" fillId="0" borderId="17" xfId="13" applyFont="1" applyBorder="1"/>
    <xf numFmtId="0" fontId="12" fillId="0" borderId="17" xfId="13" applyFont="1" applyBorder="1" applyAlignment="1">
      <alignment horizontal="center"/>
    </xf>
    <xf numFmtId="2" fontId="12" fillId="0" borderId="17" xfId="13" applyNumberFormat="1" applyFont="1" applyBorder="1" applyAlignment="1">
      <alignment horizontal="center"/>
    </xf>
    <xf numFmtId="2" fontId="12" fillId="0" borderId="20" xfId="13" applyNumberFormat="1" applyFont="1" applyBorder="1" applyAlignment="1">
      <alignment horizontal="center"/>
    </xf>
    <xf numFmtId="0" fontId="12" fillId="0" borderId="21" xfId="13" applyFont="1" applyBorder="1" applyAlignment="1">
      <alignment horizontal="center"/>
    </xf>
    <xf numFmtId="0" fontId="12" fillId="0" borderId="22" xfId="13" applyFont="1" applyBorder="1" applyAlignment="1">
      <alignment horizontal="center"/>
    </xf>
    <xf numFmtId="2" fontId="12" fillId="0" borderId="22" xfId="13" applyNumberFormat="1" applyFont="1" applyBorder="1" applyAlignment="1">
      <alignment horizontal="center"/>
    </xf>
    <xf numFmtId="0" fontId="12" fillId="0" borderId="23" xfId="13" applyFont="1" applyBorder="1" applyAlignment="1">
      <alignment horizontal="center"/>
    </xf>
    <xf numFmtId="0" fontId="12" fillId="0" borderId="24" xfId="13" applyFont="1" applyBorder="1" applyAlignment="1">
      <alignment horizontal="center"/>
    </xf>
    <xf numFmtId="2" fontId="11" fillId="0" borderId="7" xfId="13" applyNumberFormat="1" applyFont="1" applyBorder="1" applyAlignment="1">
      <alignment horizontal="right"/>
    </xf>
    <xf numFmtId="0" fontId="11" fillId="0" borderId="6" xfId="13" applyFont="1" applyBorder="1" applyAlignment="1">
      <alignment horizontal="center"/>
    </xf>
    <xf numFmtId="0" fontId="11" fillId="0" borderId="25" xfId="13" applyFont="1" applyBorder="1" applyAlignment="1">
      <alignment horizontal="center"/>
    </xf>
    <xf numFmtId="2" fontId="11" fillId="0" borderId="26" xfId="13" applyNumberFormat="1" applyFont="1" applyBorder="1" applyAlignment="1">
      <alignment horizontal="right"/>
    </xf>
    <xf numFmtId="0" fontId="11" fillId="0" borderId="28" xfId="13" applyFont="1" applyBorder="1"/>
    <xf numFmtId="4" fontId="11" fillId="0" borderId="29" xfId="13" applyNumberFormat="1" applyFont="1" applyBorder="1" applyAlignment="1">
      <alignment horizontal="right"/>
    </xf>
    <xf numFmtId="0" fontId="12" fillId="0" borderId="27" xfId="13" applyFont="1" applyBorder="1"/>
    <xf numFmtId="2" fontId="12" fillId="0" borderId="0" xfId="13" applyNumberFormat="1" applyFont="1"/>
    <xf numFmtId="0" fontId="12" fillId="0" borderId="0" xfId="13" applyFont="1"/>
    <xf numFmtId="4" fontId="12" fillId="0" borderId="14" xfId="13" applyNumberFormat="1" applyFont="1" applyBorder="1"/>
    <xf numFmtId="0" fontId="12" fillId="0" borderId="7" xfId="13" applyFont="1" applyBorder="1" applyAlignment="1">
      <alignment horizontal="center"/>
    </xf>
    <xf numFmtId="49" fontId="12" fillId="0" borderId="14" xfId="13" applyNumberFormat="1" applyFont="1" applyBorder="1" applyAlignment="1">
      <alignment horizontal="center"/>
    </xf>
    <xf numFmtId="0" fontId="12" fillId="0" borderId="31" xfId="13" applyFont="1" applyBorder="1" applyAlignment="1">
      <alignment horizontal="center"/>
    </xf>
    <xf numFmtId="4" fontId="12" fillId="0" borderId="32" xfId="13" applyNumberFormat="1" applyFont="1" applyBorder="1" applyAlignment="1">
      <alignment horizontal="center"/>
    </xf>
    <xf numFmtId="0" fontId="13" fillId="0" borderId="6" xfId="13" applyFont="1" applyBorder="1" applyAlignment="1">
      <alignment horizontal="center"/>
    </xf>
    <xf numFmtId="0" fontId="11" fillId="0" borderId="0" xfId="13" applyFont="1" applyAlignment="1">
      <alignment horizontal="center"/>
    </xf>
    <xf numFmtId="0" fontId="13" fillId="0" borderId="33" xfId="13" applyFont="1" applyBorder="1"/>
    <xf numFmtId="0" fontId="13" fillId="0" borderId="27" xfId="13" applyFont="1" applyBorder="1"/>
    <xf numFmtId="0" fontId="11" fillId="0" borderId="0" xfId="13" applyFont="1"/>
    <xf numFmtId="2" fontId="11" fillId="0" borderId="0" xfId="13" applyNumberFormat="1" applyFont="1"/>
    <xf numFmtId="4" fontId="11" fillId="0" borderId="14" xfId="13" applyNumberFormat="1" applyFont="1" applyBorder="1"/>
    <xf numFmtId="0" fontId="11" fillId="0" borderId="7" xfId="13" applyFont="1" applyBorder="1"/>
    <xf numFmtId="0" fontId="8" fillId="0" borderId="12" xfId="0" applyFont="1" applyBorder="1"/>
    <xf numFmtId="0" fontId="0" fillId="0" borderId="8" xfId="0" applyBorder="1"/>
    <xf numFmtId="0" fontId="0" fillId="0" borderId="13" xfId="0" applyBorder="1"/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0" fillId="2" borderId="0" xfId="0" applyFill="1"/>
    <xf numFmtId="0" fontId="9" fillId="4" borderId="34" xfId="0" applyFont="1" applyFill="1" applyBorder="1" applyAlignment="1">
      <alignment horizontal="center" wrapText="1"/>
    </xf>
    <xf numFmtId="164" fontId="9" fillId="4" borderId="35" xfId="5" applyNumberFormat="1" applyFont="1" applyFill="1" applyBorder="1" applyAlignment="1">
      <alignment horizontal="right" wrapText="1"/>
    </xf>
    <xf numFmtId="0" fontId="13" fillId="0" borderId="14" xfId="13" applyFont="1" applyBorder="1" applyAlignment="1">
      <alignment horizontal="center"/>
    </xf>
    <xf numFmtId="0" fontId="13" fillId="0" borderId="0" xfId="13" applyFont="1" applyAlignment="1">
      <alignment horizontal="center"/>
    </xf>
    <xf numFmtId="0" fontId="11" fillId="0" borderId="14" xfId="13" applyFont="1" applyBorder="1" applyAlignment="1">
      <alignment horizontal="center"/>
    </xf>
    <xf numFmtId="43" fontId="8" fillId="2" borderId="0" xfId="22" applyFont="1" applyFill="1"/>
    <xf numFmtId="43" fontId="0" fillId="2" borderId="0" xfId="22" applyFont="1" applyFill="1" applyBorder="1"/>
    <xf numFmtId="43" fontId="0" fillId="2" borderId="0" xfId="22" applyFont="1" applyFill="1"/>
    <xf numFmtId="43" fontId="0" fillId="0" borderId="0" xfId="22" applyFont="1"/>
    <xf numFmtId="2" fontId="11" fillId="0" borderId="7" xfId="13" applyNumberFormat="1" applyFont="1" applyFill="1" applyBorder="1" applyAlignment="1">
      <alignment horizontal="right"/>
    </xf>
    <xf numFmtId="2" fontId="13" fillId="0" borderId="7" xfId="13" applyNumberFormat="1" applyFont="1" applyBorder="1" applyAlignment="1">
      <alignment horizontal="right"/>
    </xf>
    <xf numFmtId="2" fontId="13" fillId="0" borderId="7" xfId="13" applyNumberFormat="1" applyFont="1" applyFill="1" applyBorder="1" applyAlignment="1">
      <alignment horizontal="right"/>
    </xf>
    <xf numFmtId="0" fontId="18" fillId="0" borderId="0" xfId="0" applyFont="1" applyFill="1" applyBorder="1"/>
    <xf numFmtId="165" fontId="18" fillId="0" borderId="0" xfId="22" applyNumberFormat="1" applyFont="1" applyFill="1" applyBorder="1"/>
    <xf numFmtId="167" fontId="19" fillId="9" borderId="36" xfId="22" applyNumberFormat="1" applyFont="1" applyFill="1" applyBorder="1" applyAlignment="1">
      <alignment horizontal="left"/>
    </xf>
    <xf numFmtId="0" fontId="19" fillId="9" borderId="37" xfId="0" applyFont="1" applyFill="1" applyBorder="1" applyAlignment="1">
      <alignment horizontal="center"/>
    </xf>
    <xf numFmtId="167" fontId="19" fillId="9" borderId="38" xfId="22" applyNumberFormat="1" applyFont="1" applyFill="1" applyBorder="1" applyAlignment="1">
      <alignment horizontal="center"/>
    </xf>
    <xf numFmtId="165" fontId="18" fillId="0" borderId="0" xfId="22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center"/>
    </xf>
    <xf numFmtId="49" fontId="20" fillId="0" borderId="0" xfId="22" applyNumberFormat="1" applyFont="1" applyFill="1" applyBorder="1" applyAlignment="1">
      <alignment horizontal="center" vertical="center"/>
    </xf>
    <xf numFmtId="164" fontId="20" fillId="0" borderId="0" xfId="5" applyNumberFormat="1" applyFont="1" applyFill="1" applyBorder="1" applyAlignment="1">
      <alignment horizontal="right"/>
    </xf>
    <xf numFmtId="0" fontId="20" fillId="0" borderId="0" xfId="0" applyFont="1" applyFill="1" applyBorder="1"/>
    <xf numFmtId="167" fontId="20" fillId="0" borderId="0" xfId="22" applyNumberFormat="1" applyFont="1" applyFill="1" applyBorder="1" applyAlignment="1">
      <alignment horizontal="center" vertical="center"/>
    </xf>
    <xf numFmtId="164" fontId="20" fillId="0" borderId="0" xfId="5" applyNumberFormat="1" applyFont="1" applyFill="1" applyBorder="1" applyAlignment="1">
      <alignment horizontal="center"/>
    </xf>
    <xf numFmtId="0" fontId="17" fillId="10" borderId="36" xfId="0" applyFont="1" applyFill="1" applyBorder="1" applyAlignment="1">
      <alignment horizontal="left" vertical="center"/>
    </xf>
    <xf numFmtId="164" fontId="7" fillId="2" borderId="0" xfId="0" applyNumberFormat="1" applyFont="1" applyFill="1"/>
    <xf numFmtId="164" fontId="19" fillId="9" borderId="38" xfId="22" applyNumberFormat="1" applyFont="1" applyFill="1" applyBorder="1" applyAlignment="1">
      <alignment horizontal="center"/>
    </xf>
    <xf numFmtId="164" fontId="18" fillId="0" borderId="0" xfId="22" applyNumberFormat="1" applyFont="1" applyFill="1" applyBorder="1" applyAlignment="1">
      <alignment horizontal="right"/>
    </xf>
    <xf numFmtId="0" fontId="9" fillId="4" borderId="34" xfId="0" applyFont="1" applyFill="1" applyBorder="1" applyAlignment="1">
      <alignment horizontal="left" wrapText="1"/>
    </xf>
    <xf numFmtId="0" fontId="9" fillId="3" borderId="0" xfId="0" applyFont="1" applyFill="1" applyBorder="1" applyAlignment="1"/>
    <xf numFmtId="166" fontId="17" fillId="10" borderId="39" xfId="1" applyNumberFormat="1" applyFont="1" applyFill="1" applyBorder="1" applyAlignment="1">
      <alignment horizontal="right" vertical="center"/>
    </xf>
    <xf numFmtId="166" fontId="20" fillId="0" borderId="0" xfId="5" applyNumberFormat="1" applyFont="1" applyFill="1" applyBorder="1" applyAlignment="1">
      <alignment horizontal="center"/>
    </xf>
    <xf numFmtId="166" fontId="9" fillId="3" borderId="0" xfId="1" applyNumberFormat="1" applyFont="1" applyFill="1" applyBorder="1" applyAlignment="1"/>
    <xf numFmtId="0" fontId="9" fillId="3" borderId="41" xfId="0" applyFont="1" applyFill="1" applyBorder="1" applyAlignment="1">
      <alignment horizontal="center" vertical="center" wrapText="1"/>
    </xf>
    <xf numFmtId="43" fontId="9" fillId="3" borderId="41" xfId="22" applyFont="1" applyFill="1" applyBorder="1" applyAlignment="1">
      <alignment horizontal="center" vertical="center" wrapText="1"/>
    </xf>
    <xf numFmtId="0" fontId="0" fillId="2" borderId="41" xfId="0" applyFill="1" applyBorder="1"/>
    <xf numFmtId="43" fontId="0" fillId="0" borderId="41" xfId="22" applyFont="1" applyFill="1" applyBorder="1"/>
    <xf numFmtId="10" fontId="0" fillId="0" borderId="41" xfId="5" applyNumberFormat="1" applyFont="1" applyFill="1" applyBorder="1"/>
    <xf numFmtId="43" fontId="8" fillId="2" borderId="41" xfId="22" applyFont="1" applyFill="1" applyBorder="1"/>
    <xf numFmtId="0" fontId="8" fillId="8" borderId="41" xfId="0" applyFont="1" applyFill="1" applyBorder="1"/>
    <xf numFmtId="10" fontId="8" fillId="8" borderId="41" xfId="5" applyNumberFormat="1" applyFont="1" applyFill="1" applyBorder="1"/>
    <xf numFmtId="0" fontId="0" fillId="6" borderId="41" xfId="0" applyFill="1" applyBorder="1"/>
    <xf numFmtId="43" fontId="0" fillId="6" borderId="41" xfId="22" applyFont="1" applyFill="1" applyBorder="1"/>
    <xf numFmtId="0" fontId="0" fillId="0" borderId="41" xfId="0" applyBorder="1"/>
    <xf numFmtId="43" fontId="0" fillId="0" borderId="41" xfId="22" applyFont="1" applyBorder="1"/>
    <xf numFmtId="0" fontId="0" fillId="8" borderId="41" xfId="0" applyFill="1" applyBorder="1"/>
    <xf numFmtId="43" fontId="0" fillId="8" borderId="41" xfId="22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2" fillId="0" borderId="18" xfId="13" applyFont="1" applyBorder="1" applyAlignment="1">
      <alignment horizontal="center"/>
    </xf>
    <xf numFmtId="0" fontId="12" fillId="0" borderId="19" xfId="13" applyFont="1" applyBorder="1" applyAlignment="1">
      <alignment horizontal="center"/>
    </xf>
    <xf numFmtId="0" fontId="12" fillId="0" borderId="30" xfId="13" applyFont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/>
    </xf>
  </cellXfs>
  <cellStyles count="23">
    <cellStyle name="INPUT" xfId="6" xr:uid="{00000000-0005-0000-0000-000000000000}"/>
    <cellStyle name="Moeda" xfId="1" builtinId="4"/>
    <cellStyle name="Moeda 2" xfId="9" xr:uid="{00000000-0005-0000-0000-000002000000}"/>
    <cellStyle name="Normal" xfId="0" builtinId="0" customBuiltin="1"/>
    <cellStyle name="Normal 2" xfId="2" xr:uid="{00000000-0005-0000-0000-000004000000}"/>
    <cellStyle name="Normal 2 2" xfId="3" xr:uid="{00000000-0005-0000-0000-000005000000}"/>
    <cellStyle name="Normal 2 3" xfId="19" xr:uid="{00000000-0005-0000-0000-000006000000}"/>
    <cellStyle name="Normal 3" xfId="10" xr:uid="{00000000-0005-0000-0000-000007000000}"/>
    <cellStyle name="Normal 3 2" xfId="18" xr:uid="{00000000-0005-0000-0000-000008000000}"/>
    <cellStyle name="Normal 4" xfId="16" xr:uid="{00000000-0005-0000-0000-000009000000}"/>
    <cellStyle name="Normal_ipca_201707SerieHist" xfId="13" xr:uid="{00000000-0005-0000-0000-00000A000000}"/>
    <cellStyle name="Porcentagem" xfId="5" builtinId="5"/>
    <cellStyle name="Porcentagem 2" xfId="12" xr:uid="{00000000-0005-0000-0000-00000C000000}"/>
    <cellStyle name="Porcentagem 2 2" xfId="15" xr:uid="{00000000-0005-0000-0000-00000D000000}"/>
    <cellStyle name="Porcentagem 3" xfId="20" xr:uid="{00000000-0005-0000-0000-00000E000000}"/>
    <cellStyle name="Vírgula" xfId="22" builtinId="3"/>
    <cellStyle name="Vírgula 2" xfId="4" xr:uid="{00000000-0005-0000-0000-00000F000000}"/>
    <cellStyle name="Vírgula 2 2" xfId="14" xr:uid="{00000000-0005-0000-0000-000010000000}"/>
    <cellStyle name="Vírgula 3" xfId="8" xr:uid="{00000000-0005-0000-0000-000011000000}"/>
    <cellStyle name="Vírgula 3 2" xfId="7" xr:uid="{00000000-0005-0000-0000-000012000000}"/>
    <cellStyle name="Vírgula 3 3" xfId="17" xr:uid="{00000000-0005-0000-0000-000013000000}"/>
    <cellStyle name="Vírgula 4" xfId="11" xr:uid="{00000000-0005-0000-0000-000014000000}"/>
    <cellStyle name="Vírgula 5" xfId="21" xr:uid="{00000000-0005-0000-0000-000015000000}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0</xdr:row>
      <xdr:rowOff>156884</xdr:rowOff>
    </xdr:from>
    <xdr:to>
      <xdr:col>1</xdr:col>
      <xdr:colOff>60567</xdr:colOff>
      <xdr:row>4</xdr:row>
      <xdr:rowOff>19731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763CC52-CECF-4132-A11D-090FAFE08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3" y="156884"/>
          <a:ext cx="1797478" cy="624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zserv\Planejamento%20Financeiro\A-Eletrobr&#225;s\Auxiliares\A-Banco%20de%20Dados\Ban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Y\C\ipea\Pib\pibr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Índice"/>
      <sheetName val="Consumidores"/>
      <sheetName val="Forfait"/>
      <sheetName val="Venda-MWh"/>
      <sheetName val="Outros"/>
      <sheetName val="Compra-Mwh"/>
      <sheetName val="Compra-R$"/>
      <sheetName val="Fatur. Bruto-Comercial"/>
      <sheetName val="T I P"/>
      <sheetName val="ICMS Fat."/>
      <sheetName val="Importe-Comercial"/>
      <sheetName val="Importe-Contábil"/>
      <sheetName val="ICMS Contábil"/>
      <sheetName val="Importe+ICMS"/>
      <sheetName val="Tarifa Comercial"/>
      <sheetName val="Tarifa Contabilidade"/>
      <sheetName val="Arrec. Bruta"/>
      <sheetName val="ICMS  Arrec."/>
      <sheetName val="Arrec.Líquida"/>
      <sheetName val="Pessoal"/>
      <sheetName val="Mercado"/>
      <sheetName val=" PIB Brasil ( R$ de 1996 )"/>
      <sheetName val="FORMULÁRIO"/>
      <sheetName val="tarifas abertas internet"/>
      <sheetName val="PAGAMENTO"/>
      <sheetName val="BM&amp;F"/>
      <sheetName val="Plan1"/>
      <sheetName val="Suporte"/>
      <sheetName val="2000"/>
      <sheetName val="Banco"/>
      <sheetName val="Balanço"/>
      <sheetName val="INDIECO1"/>
      <sheetName val="ASSUM"/>
      <sheetName val="Sist.Transm.Dist.Glob. "/>
      <sheetName val="Spot"/>
      <sheetName val="Taxes"/>
      <sheetName val="RESUMO"/>
      <sheetName val="Dados2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cscve"/>
      <sheetName val="PPA Tariff"/>
      <sheetName val="DEC FEC 02 BD"/>
      <sheetName val="PLAN MANUT"/>
      <sheetName val="Reforma Secundária"/>
      <sheetName val="FLC.COMPL"/>
      <sheetName val="Lists"/>
      <sheetName val="Customer Lists"/>
      <sheetName val="CP"/>
      <sheetName val="DE PARA"/>
      <sheetName val="RT RI"/>
      <sheetName val="Compra - MWh"/>
      <sheetName val="Campiche"/>
      <sheetName val="USS99"/>
      <sheetName val="Subsistemas Andres"/>
      <sheetName val="Ref. Materiales"/>
      <sheetName val="Subsistemas DPP"/>
      <sheetName val="Причины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Datos"/>
      <sheetName val="Dashboard"/>
      <sheetName val="øYñf"/>
      <sheetName val=""/>
      <sheetName val="AUXILIAR"/>
      <sheetName val="São Paulo"/>
      <sheetName val="Mapping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"/>
      <sheetName val="Gen-2"/>
      <sheetName val="Index (2)"/>
      <sheetName val="IC_A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ELETROPAULO capacidade nova"/>
      <sheetName val="Classes_Custos"/>
      <sheetName val="Neutralidade"/>
      <sheetName val="vinc"/>
      <sheetName val="CA e atividade"/>
      <sheetName val="Demanda_nova_ou_edição"/>
      <sheetName val="CA_por_Gerência"/>
      <sheetName val="Categ_Valor___Classe_de_custo"/>
      <sheetName val="Critérios_priorização"/>
      <sheetName val="Centro_de_Planejamento"/>
      <sheetName val="Centro_de_custo"/>
      <sheetName val="Centro_de_Custos_e_Classes"/>
      <sheetName val="São_Paulo"/>
      <sheetName val="Title_Page2"/>
      <sheetName val="Inc__HR2"/>
      <sheetName val="PPA_Tariff2"/>
      <sheetName val="DEC_FEC_02_BD2"/>
      <sheetName val="PLAN_MANUT2"/>
      <sheetName val="Reforma_Secundária2"/>
      <sheetName val="DE_PARA2"/>
      <sheetName val="FLC_COMPL2"/>
      <sheetName val="Customer_Lists2"/>
      <sheetName val="RT_RI2"/>
      <sheetName val="Compra_-_MWh2"/>
      <sheetName val="Subsistemas_Andres2"/>
      <sheetName val="Ref__Materiales2"/>
      <sheetName val="Subsistemas_DPP2"/>
      <sheetName val="99_cons_YTD1"/>
      <sheetName val="Returns_USD1"/>
      <sheetName val="AUT__TRSFT1"/>
      <sheetName val="RP-101_2_1_"/>
      <sheetName val="OBRA_VIAL_S2"/>
      <sheetName val="CCMM_Enap"/>
      <sheetName val="Inicio_Análisis_Cuentas"/>
      <sheetName val="General_Data"/>
      <sheetName val="AMORT_2010"/>
      <sheetName val="RLI_(AII-1)"/>
      <sheetName val="_AnexoOpDiv99"/>
      <sheetName val="AII-0_"/>
      <sheetName val="Index_(2)"/>
      <sheetName val="ANEXO_1847"/>
      <sheetName val="ANEXO_14"/>
      <sheetName val="Report_1"/>
      <sheetName val="ELETROPAULO_capacidade_nova"/>
      <sheetName val="CVA_Projetada12meses"/>
      <sheetName val="2006-08"/>
      <sheetName val="2006-12"/>
      <sheetName val="2006-07"/>
      <sheetName val="2006-11"/>
      <sheetName val="2006-10"/>
      <sheetName val="2006-09"/>
      <sheetName val="#REF"/>
      <sheetName val="dez99_dez01"/>
      <sheetName val="Dados de Entrada - Planejamento"/>
      <sheetName val="ENERINC"/>
      <sheetName val="0 &lt; VCM &lt; 1.350"/>
      <sheetName val="IREM"/>
      <sheetName val="RESUMO"/>
      <sheetName val="BancoSegment"/>
      <sheetName val="Critérios"/>
      <sheetName val="TermoPE"/>
      <sheetName val="FEV99"/>
      <sheetName val=" PIB Brasil ( R$ de 1996 )"/>
      <sheetName val="Mercado"/>
      <sheetName val="2000"/>
      <sheetName val="Form09"/>
      <sheetName val="Dados mensais"/>
      <sheetName val="DRA"/>
      <sheetName val="DRP"/>
      <sheetName val="1996"/>
      <sheetName val="INDIECO1"/>
      <sheetName val="Matriz de covariância"/>
      <sheetName val="tar. media"/>
      <sheetName val="Spot"/>
      <sheetName val="Taxes"/>
      <sheetName val="_Pasta1"/>
      <sheetName val="Compra de Energia"/>
      <sheetName val="PAGAMENTO"/>
      <sheetName val="FLASH REN"/>
      <sheetName val="Lookups"/>
      <sheetName val="Parque Gerador"/>
      <sheetName val="2007-04"/>
      <sheetName val="2007-08"/>
      <sheetName val="2007-12"/>
      <sheetName val="2007-02"/>
      <sheetName val="2007-01"/>
      <sheetName val="2007-07"/>
      <sheetName val="2007-06"/>
      <sheetName val="2007-05"/>
      <sheetName val="2007-03"/>
      <sheetName val="2007-11"/>
      <sheetName val="2007-10"/>
      <sheetName val="2007-09"/>
      <sheetName val="Resumo detalhado"/>
      <sheetName val="Title_Page3"/>
      <sheetName val="Inc__HR3"/>
      <sheetName val="PPA_Tariff3"/>
      <sheetName val="DEC_FEC_02_BD3"/>
      <sheetName val="PLAN_MANUT3"/>
      <sheetName val="Reforma_Secundária3"/>
      <sheetName val="FLC_COMPL3"/>
      <sheetName val="Customer_Lists3"/>
      <sheetName val="DE_PARA3"/>
      <sheetName val="Compra_-_MWh3"/>
      <sheetName val="RT_RI3"/>
      <sheetName val="Subsistemas_Andres3"/>
      <sheetName val="Ref__Materiales3"/>
      <sheetName val="Subsistemas_DPP3"/>
      <sheetName val="Demanda_nova_ou_edição1"/>
      <sheetName val="CA_por_Gerência1"/>
      <sheetName val="Categ_Valor___Classe_de_custo1"/>
      <sheetName val="Critérios_priorização1"/>
      <sheetName val="Centro_de_Planejamento1"/>
      <sheetName val="Centro_de_custo1"/>
      <sheetName val="Centro_de_Custos_e_Classes1"/>
      <sheetName val="São_Paulo1"/>
      <sheetName val="99_cons_YTD2"/>
      <sheetName val="Returns_USD2"/>
      <sheetName val="AUT__TRSFT2"/>
      <sheetName val="RP-101_2_1_1"/>
      <sheetName val="OBRA_VIAL_S21"/>
      <sheetName val="CCMM_Enap1"/>
      <sheetName val="Inicio_Análisis_Cuentas1"/>
      <sheetName val="General_Data1"/>
      <sheetName val="AMORT_20101"/>
      <sheetName val="RLI_(AII-1)1"/>
      <sheetName val="_AnexoOpDiv991"/>
      <sheetName val="AII-0_1"/>
      <sheetName val="Index_(2)1"/>
      <sheetName val="ANEXO_18471"/>
      <sheetName val="ANEXO_141"/>
      <sheetName val="Report_11"/>
      <sheetName val="ELETROPAULO_capacidade_nova1"/>
      <sheetName val="CA_e_atividade"/>
      <sheetName val="Dados_de_Entrada_-_Planejamento"/>
      <sheetName val="0_&lt;_VCM_&lt;_1_350"/>
      <sheetName val="_PIB_Brasil_(_R$_de_1996_)"/>
      <sheetName val="Dados_mensais"/>
      <sheetName val="Matriz_de_covariância"/>
      <sheetName val="tar__media"/>
      <sheetName val="Compra_de_Energia"/>
      <sheetName val="FLASH_REN"/>
      <sheetName val="DADOS"/>
      <sheetName val="AGENCIA DE COBRANÇA"/>
      <sheetName val="BADNETMini"/>
      <sheetName val="TOTCO"/>
      <sheetName val="n"/>
      <sheetName val="Patrimonio 30.09.04"/>
      <sheetName val="ANEXO 1847 (2)"/>
      <sheetName val="1846 (ANEXOS)"/>
      <sheetName val="Sheet1"/>
      <sheetName val="OR AT2018"/>
      <sheetName val="Dados de relacionamento"/>
      <sheetName val="Formule"/>
      <sheetName val="Title_Page4"/>
      <sheetName val="Inc__HR4"/>
      <sheetName val="PPA_Tariff4"/>
      <sheetName val="DEC_FEC_02_BD4"/>
      <sheetName val="PLAN_MANUT4"/>
      <sheetName val="Reforma_Secundária4"/>
      <sheetName val="FLC_COMPL4"/>
      <sheetName val="Customer_Lists4"/>
      <sheetName val="DE_PARA4"/>
      <sheetName val="Compra_-_MWh4"/>
      <sheetName val="RT_RI4"/>
      <sheetName val="Subsistemas_Andres4"/>
      <sheetName val="Ref__Materiales4"/>
      <sheetName val="Subsistemas_DPP4"/>
      <sheetName val="Demanda_nova_ou_edição2"/>
      <sheetName val="CA_por_Gerência2"/>
      <sheetName val="Categ_Valor___Classe_de_custo2"/>
      <sheetName val="Critérios_priorização2"/>
      <sheetName val="Centro_de_Planejamento2"/>
      <sheetName val="Centro_de_custo2"/>
      <sheetName val="Centro_de_Custos_e_Classes2"/>
      <sheetName val="São_Paulo2"/>
      <sheetName val="99_cons_YTD3"/>
      <sheetName val="Returns_USD3"/>
      <sheetName val="AUT__TRSFT3"/>
      <sheetName val="RP-101_2_1_2"/>
      <sheetName val="OBRA_VIAL_S22"/>
      <sheetName val="CCMM_Enap2"/>
      <sheetName val="Inicio_Análisis_Cuentas2"/>
      <sheetName val="General_Data2"/>
      <sheetName val="AMORT_20102"/>
      <sheetName val="RLI_(AII-1)2"/>
      <sheetName val="_AnexoOpDiv992"/>
      <sheetName val="AII-0_2"/>
      <sheetName val="Index_(2)2"/>
      <sheetName val="ANEXO_18472"/>
      <sheetName val="ANEXO_142"/>
      <sheetName val="Report_12"/>
      <sheetName val="ELETROPAULO_capacidade_nova2"/>
      <sheetName val="CA_e_atividade1"/>
      <sheetName val="Dados_de_Entrada_-_Planejament1"/>
      <sheetName val="0_&lt;_VCM_&lt;_1_3501"/>
      <sheetName val="_PIB_Brasil_(_R$_de_1996_)1"/>
      <sheetName val="Dados_mensais1"/>
      <sheetName val="Matriz_de_covariância1"/>
      <sheetName val="tar__media1"/>
      <sheetName val="Compra_de_Energia1"/>
      <sheetName val="FLASH_REN1"/>
      <sheetName val="Parque_Gerador"/>
      <sheetName val="Resumo_detalhado"/>
      <sheetName val="Sheet2"/>
      <sheetName val="Service Offerings to Top-20"/>
      <sheetName val="Logistics Out. by Region"/>
      <sheetName val="Revenue by Segment"/>
      <sheetName val="Facilities Overview"/>
      <sheetName val="Control"/>
      <sheetName val=" "/>
      <sheetName val="P&amp;L CCI Detail"/>
      <sheetName val="Cash CCI Detail"/>
      <sheetName val="Budget"/>
      <sheetName val="Current Year"/>
      <sheetName val="Previous Year"/>
      <sheetName val="Patrimonio_30_09_04"/>
      <sheetName val="ANEXO_1847_(2)"/>
      <sheetName val="1846_(ANEXOS)"/>
      <sheetName val="OR_AT2018"/>
      <sheetName val="_"/>
      <sheetName val="P&amp;L_CCI_Detail"/>
      <sheetName val="Cash_CCI_Detail"/>
      <sheetName val="Current_Year"/>
      <sheetName val="Previous_Year"/>
      <sheetName val="ICATU"/>
      <sheetName val="prop2"/>
      <sheetName val="consol"/>
      <sheetName val="cp121999"/>
      <sheetName val="1º semestre 99"/>
      <sheetName val="4-RCDP-2001"/>
      <sheetName val="revenues cp"/>
      <sheetName val="2010-2015"/>
      <sheetName val="fin lp"/>
      <sheetName val="sales vol."/>
      <sheetName val="Sch15 Guarantees"/>
      <sheetName val="fut_jurosanual"/>
      <sheetName val="fut_juros"/>
      <sheetName val="Swaps"/>
      <sheetName val="fut_dolar"/>
      <sheetName val="Plan4"/>
      <sheetName val="DCF Assumptions"/>
      <sheetName val="PV Calcs"/>
      <sheetName val="RP2"/>
      <sheetName val="GoSeven/"/>
      <sheetName val="GoEight/"/>
      <sheetName val="GrThree/"/>
      <sheetName val="GrFour/"/>
      <sheetName val="HOne/"/>
      <sheetName val="HTwo/"/>
      <sheetName val="JOne/"/>
      <sheetName val="JTwo/"/>
      <sheetName val="KOne/"/>
      <sheetName val="MOne/"/>
      <sheetName val="MTwo/"/>
      <sheetName val="Calc/"/>
      <sheetName val="DCF_Assumptions"/>
      <sheetName val="PV_Calcs"/>
      <sheetName val="DCF_Assumptions1"/>
      <sheetName val="PV_Calcs1"/>
      <sheetName val="DCF_Assumptions2"/>
      <sheetName val="PV_Calcs2"/>
      <sheetName val="DCF_Assumptions3"/>
      <sheetName val="PV_Calcs3"/>
      <sheetName val="Index_(2)3"/>
      <sheetName val="Title_Page5"/>
      <sheetName val="Inc__HR5"/>
      <sheetName val="DCF_Assumptions4"/>
      <sheetName val="PV_Calcs4"/>
      <sheetName val="Index_(2)4"/>
      <sheetName val="Title_Page6"/>
      <sheetName val="Inc__HR6"/>
      <sheetName val="DCF_Assumptions5"/>
      <sheetName val="PV_Calcs5"/>
      <sheetName val="Index_(2)5"/>
      <sheetName val="Resumo Fatur."/>
      <sheetName val="PPA_Tariff5"/>
      <sheetName val="DEC_FEC_02_BD5"/>
      <sheetName val="PLAN_MANUT5"/>
      <sheetName val="Reforma_Secundária5"/>
      <sheetName val="FLC_COMPL5"/>
      <sheetName val="Customer_Lists5"/>
      <sheetName val="DE_PARA5"/>
      <sheetName val="Compra_-_MWh5"/>
      <sheetName val="RT_RI5"/>
      <sheetName val="Subsistemas_Andres5"/>
      <sheetName val="Ref__Materiales5"/>
      <sheetName val="Subsistemas_DPP5"/>
      <sheetName val="Demanda_nova_ou_edição3"/>
      <sheetName val="CA_por_Gerência3"/>
      <sheetName val="Categ_Valor___Classe_de_custo3"/>
      <sheetName val="Critérios_priorização3"/>
      <sheetName val="Centro_de_Planejamento3"/>
      <sheetName val="Centro_de_custo3"/>
      <sheetName val="Centro_de_Custos_e_Classes3"/>
      <sheetName val="São_Paulo3"/>
      <sheetName val="99_cons_YTD4"/>
      <sheetName val="Returns_USD4"/>
      <sheetName val="AUT__TRSFT4"/>
      <sheetName val="RP-101_2_1_3"/>
      <sheetName val="OBRA_VIAL_S23"/>
      <sheetName val="CCMM_Enap3"/>
      <sheetName val="Inicio_Análisis_Cuentas3"/>
      <sheetName val="General_Data3"/>
      <sheetName val="AMORT_20103"/>
      <sheetName val="RLI_(AII-1)3"/>
      <sheetName val="_AnexoOpDiv993"/>
      <sheetName val="AII-0_3"/>
      <sheetName val="ANEXO_18473"/>
      <sheetName val="ANEXO_143"/>
      <sheetName val="Report_13"/>
      <sheetName val="ELETROPAULO_capacidade_nova3"/>
      <sheetName val="CA_e_atividade2"/>
      <sheetName val="Dados_de_Entrada_-_Planejament2"/>
      <sheetName val="0_&lt;_VCM_&lt;_1_3502"/>
      <sheetName val="_PIB_Brasil_(_R$_de_1996_)2"/>
      <sheetName val="Dados_mensais2"/>
      <sheetName val="Matriz_de_covariância2"/>
      <sheetName val="tar__media2"/>
      <sheetName val="Compra_de_Energia2"/>
      <sheetName val="FLASH_REN2"/>
      <sheetName val="Parque_Gerador1"/>
      <sheetName val="Resumo_detalhado1"/>
      <sheetName val="Resumo RT"/>
      <sheetName val="ENCARGOS"/>
      <sheetName val="Resumo RT_"/>
      <sheetName val="Planilha1"/>
      <sheetName val="PL"/>
      <sheetName val="INDICADO"/>
      <sheetName val="[cscve.xls]GoSeven/"/>
      <sheetName val="[cscve.xls]GoEight/"/>
      <sheetName val="[cscve.xls]GrThree/"/>
      <sheetName val="[cscve.xls]GrFour/"/>
      <sheetName val="[cscve.xls]HOne/"/>
      <sheetName val="[cscve.xls]HTwo/"/>
      <sheetName val="[cscve.xls]JOne/"/>
      <sheetName val="[cscve.xls]JTwo/"/>
      <sheetName val="[cscve.xls]KOne/"/>
      <sheetName val="[cscve.xls]MOne/"/>
      <sheetName val="[cscve.xls]MTwo/"/>
      <sheetName val="[cscve.xls]Calc/"/>
      <sheetName val="model"/>
      <sheetName val="Assum"/>
      <sheetName val="bp"/>
      <sheetName val="Lead"/>
      <sheetName val="Newark"/>
      <sheetName val="Tipo coletor"/>
      <sheetName val="Background"/>
      <sheetName val="Comps"/>
      <sheetName val="10QCF"/>
      <sheetName val="DPN"/>
      <sheetName val="Letras"/>
      <sheetName val="98-99"/>
      <sheetName val="19-A"/>
      <sheetName val="Assump"/>
      <sheetName val="Macro"/>
      <sheetName val="M Total"/>
      <sheetName val="KEY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B88">
            <v>13.432628553792</v>
          </cell>
          <cell r="C88">
            <v>30.356448940096005</v>
          </cell>
          <cell r="D88">
            <v>10.89150688704</v>
          </cell>
          <cell r="E88">
            <v>25.568168502719999</v>
          </cell>
        </row>
        <row r="89">
          <cell r="B89">
            <v>13.722616477216</v>
          </cell>
          <cell r="C89">
            <v>28.492134892919111</v>
          </cell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PEC"/>
      <sheetName val="IND TOTAL"/>
      <sheetName val="IG"/>
      <sheetName val="CC"/>
      <sheetName val="siup "/>
      <sheetName val="comercio"/>
      <sheetName val="transporte"/>
      <sheetName val="comunicac"/>
      <sheetName val="IF"/>
      <sheetName val="APU"/>
      <sheetName val="OS"/>
      <sheetName val="TOTAL SERV"/>
      <sheetName val="DUMMY"/>
      <sheetName val="PIB(total uf)"/>
      <sheetName val=" PIB Brasil ( R$ de 1996 )"/>
      <sheetName val="Real_2004"/>
      <sheetName val="_PIB Brasil _ R_ de 1996 _"/>
      <sheetName val="pibr96"/>
      <sheetName val="#REF"/>
      <sheetName val="Grafico Cntr"/>
      <sheetName val="Dados de entrada"/>
      <sheetName val="PPA Tariff"/>
      <sheetName val="CVA_Projetada12meses"/>
      <sheetName val="INDIECO1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cado"/>
      <sheetName val="Capa"/>
      <sheetName val="Índice"/>
      <sheetName val="Balanço"/>
      <sheetName val="Compra-Mwh"/>
      <sheetName val="Venda-MWh"/>
      <sheetName val="Consumidores"/>
      <sheetName val="Forfait"/>
      <sheetName val="Outros"/>
      <sheetName val="Compra-R$"/>
      <sheetName val="Fatur. Bruto-Comercial"/>
      <sheetName val="Importe-Comercial"/>
      <sheetName val="ICMS Fat."/>
      <sheetName val="T I P"/>
      <sheetName val="Tarifa Comercial"/>
      <sheetName val="Arrec. Bruta"/>
      <sheetName val="Arrec.Líquida"/>
      <sheetName val="ICMS  Arrec."/>
      <sheetName val="Importe+ICMS"/>
      <sheetName val="Importe-Contábil"/>
      <sheetName val="ICMS Contábil"/>
      <sheetName val="Tarifa Contabilidade"/>
      <sheetName val="INDIECO1"/>
      <sheetName val="ASSUM"/>
      <sheetName val="Sist.Transm.Dist.Glob. "/>
      <sheetName val="Spot"/>
      <sheetName val="Taxes"/>
      <sheetName val="RESUMO"/>
      <sheetName val="Pessoal"/>
      <sheetName val=" PIB Brasil ( R$ de 1996 )"/>
      <sheetName val="FORMULÁRIO"/>
      <sheetName val="tarifas abertas internet"/>
      <sheetName val="BM&amp;F"/>
      <sheetName val="Plan1"/>
      <sheetName val="PAGAMENTO"/>
      <sheetName val="Metalúrgica"/>
      <sheetName val="SETTINGS"/>
      <sheetName val="Suporte"/>
      <sheetName val="2000"/>
      <sheetName val="Banco"/>
      <sheetName val="TermoPE"/>
      <sheetName val="DRE e FLUXO CAIXA"/>
      <sheetName val="Índices"/>
      <sheetName val="Tabela aux."/>
      <sheetName val="DRE_Cemar_Orçam"/>
      <sheetName val="  "/>
      <sheetName val="AA-10(Op.63)"/>
      <sheetName val="Inventário PA"/>
      <sheetName val="Dados2"/>
      <sheetName val="LISTAS"/>
      <sheetName val="Fatur__Bruto-Comercial"/>
      <sheetName val="T_I_P"/>
      <sheetName val="ICMS_Fat_"/>
      <sheetName val="ICMS_Contábil"/>
      <sheetName val="Tarifa_Comercial"/>
      <sheetName val="Tarifa_Contabilidade"/>
      <sheetName val="Arrec__Bruta"/>
      <sheetName val="ICMS__Arrec_"/>
      <sheetName val="Arrec_Líquida"/>
      <sheetName val="_PIB_Brasil_(_R$_de_1996_)"/>
      <sheetName val="Base FIN-NNG-PRE"/>
      <sheetName val="Base O&amp;M"/>
      <sheetName val="Aquisição"/>
      <sheetName val="ABRIL 2000"/>
      <sheetName val="FF3"/>
      <sheetName val="DRE"/>
      <sheetName val="Lead"/>
      <sheetName val="Comparativos - Abr-02"/>
      <sheetName val="Comparativos _ Abr_02"/>
      <sheetName val="Comparativos - Fev-02"/>
      <sheetName val="Comparativos _ Fev_02"/>
      <sheetName val="Comparativos - Jan-02"/>
      <sheetName val="Comparativos _ Jan_02"/>
      <sheetName val="Comparativos - Mar-02"/>
      <sheetName val="Comparativos _ Mar_02"/>
      <sheetName val="Comentários Jan-02 "/>
      <sheetName val="Comentários Jan_02 "/>
      <sheetName val="Consol. Energia Ger"/>
      <sheetName val="DEBE"/>
      <sheetName val="EOFI"/>
      <sheetName val="ce"/>
      <sheetName val="CECO"/>
      <sheetName val="TESTE"/>
      <sheetName val="Dados"/>
      <sheetName val="Validacao_Dados"/>
      <sheetName val="OTR.CRED."/>
      <sheetName val="Apoio"/>
      <sheetName val="Classificação"/>
      <sheetName val="Fatur__Bruto-Comercial1"/>
      <sheetName val="T_I_P1"/>
      <sheetName val="ICMS_Fat_1"/>
      <sheetName val="ICMS_Contábil1"/>
      <sheetName val="Tarifa_Comercial1"/>
      <sheetName val="Tarifa_Contabilidade1"/>
      <sheetName val="Arrec__Bruta1"/>
      <sheetName val="ICMS__Arrec_1"/>
      <sheetName val="Arrec_Líquida1"/>
      <sheetName val="_PIB_Brasil_(_R$_de_1996_)1"/>
      <sheetName val="tarifas_abertas_internet"/>
      <sheetName val="Sist_Transm_Dist_Glob__"/>
      <sheetName val="Base_FIN-NNG-PRE"/>
      <sheetName val="Base_O&amp;M"/>
      <sheetName val="DRE_e_FLUXO_CAIXA"/>
      <sheetName val="Tabela_aux_"/>
      <sheetName val="Comparativos_-_Abr-02"/>
      <sheetName val="Comparativos___Abr_02"/>
      <sheetName val="Comparativos_-_Fev-02"/>
      <sheetName val="Comparativos___Fev_02"/>
      <sheetName val="Comparativos_-_Jan-02"/>
      <sheetName val="Comparativos___Jan_02"/>
      <sheetName val="Comparativos_-_Mar-02"/>
      <sheetName val="Comparativos___Mar_02"/>
      <sheetName val="Comentários_Jan-02_"/>
      <sheetName val="Comentários_Jan_02_"/>
      <sheetName val="Consol__Energia_Ger"/>
      <sheetName val="ABRIL_2000"/>
      <sheetName val="__"/>
      <sheetName val="AA-10(Op_63)"/>
      <sheetName val="Inventário_PA"/>
      <sheetName val="Cursos"/>
      <sheetName val="CUSTOS"/>
      <sheetName val="IREM"/>
      <sheetName val="Plan2"/>
      <sheetName val="Plan3"/>
      <sheetName val="CVA_Projetada12meses"/>
      <sheetName val="Tabela_valores_módulos"/>
      <sheetName val="Avaliação"/>
      <sheetName val="Plan1 (2)"/>
      <sheetName val="Base_Calc"/>
      <sheetName val="Base_Dados"/>
      <sheetName val="Taxas"/>
      <sheetName val="tarifas_abertas_internet1"/>
      <sheetName val="Sist_Transm_Dist_Glob__1"/>
      <sheetName val="AUXILIAR"/>
      <sheetName val="Projeção Receita"/>
      <sheetName val="Simulação Mensal"/>
      <sheetName val="BASE RATEIO DIRETORIA"/>
      <sheetName val="Validação de Dados"/>
      <sheetName val="VALIDADOR"/>
      <sheetName val="1996"/>
      <sheetName val="Cotação Areva SE's 2008"/>
      <sheetName val="Listas e Tabelas"/>
      <sheetName val="Siglas e Legendas"/>
      <sheetName val="AVC Garabi II Set18"/>
      <sheetName val="#REF"/>
      <sheetName val="Fatur__Bruto-Comercial2"/>
      <sheetName val="T_I_P2"/>
      <sheetName val="ICMS_Fat_2"/>
      <sheetName val="ICMS_Contábil2"/>
      <sheetName val="Tarifa_Comercial2"/>
      <sheetName val="Tarifa_Contabilidade2"/>
      <sheetName val="Arrec__Bruta2"/>
      <sheetName val="ICMS__Arrec_2"/>
      <sheetName val="Arrec_Líquida2"/>
      <sheetName val="_PIB_Brasil_(_R$_de_1996_)2"/>
      <sheetName val="tarifas_abertas_internet2"/>
      <sheetName val="Sist_Transm_Dist_Glob__2"/>
      <sheetName val="Base_FIN-NNG-PRE1"/>
      <sheetName val="Base_O&amp;M1"/>
      <sheetName val="DRE_e_FLUXO_CAIXA1"/>
      <sheetName val="Tabela_aux_1"/>
      <sheetName val="Comparativos_-_Abr-021"/>
      <sheetName val="Comparativos___Abr_021"/>
      <sheetName val="Comparativos_-_Fev-021"/>
      <sheetName val="Comparativos___Fev_021"/>
      <sheetName val="Comparativos_-_Jan-021"/>
      <sheetName val="Comparativos___Jan_021"/>
      <sheetName val="Comparativos_-_Mar-021"/>
      <sheetName val="Comparativos___Mar_021"/>
      <sheetName val="Comentários_Jan-02_1"/>
      <sheetName val="Comentários_Jan_02_1"/>
      <sheetName val="Consol__Energia_Ger1"/>
      <sheetName val="ABRIL_20001"/>
      <sheetName val="__1"/>
      <sheetName val="AA-10(Op_63)1"/>
      <sheetName val="Inventário_PA1"/>
      <sheetName val="OTR_CRED_"/>
      <sheetName val="BASE_RATEIO_DIRETORIA"/>
      <sheetName val="Validação_de_Dados"/>
      <sheetName val="Plan1_(2)"/>
      <sheetName val="AVC_Garabi_II_Set18"/>
      <sheetName val="Listas_e_Tabelas"/>
      <sheetName val="Siglas_e_Legendas"/>
      <sheetName val="Receivables"/>
      <sheetName val="Cash"/>
      <sheetName val="Tarifas_de_Fornecimento"/>
      <sheetName val="Tarifas_de_Suprimento"/>
      <sheetName val="DadosImportar"/>
      <sheetName val="DadosImportadosSamp"/>
      <sheetName val="Críticas"/>
      <sheetName val="DePara"/>
      <sheetName val="RTOS_APOIO"/>
      <sheetName val="apoio_data"/>
      <sheetName val="APOIO_LISTA"/>
      <sheetName val="RECEITAS_DE_TARIFAS"/>
      <sheetName val="SUBSIDIOS_CDE_TARIFAS"/>
      <sheetName val="Garantia"/>
      <sheetName val="1A"/>
      <sheetName val="2B"/>
      <sheetName val="Planilha1"/>
      <sheetName val="Drivers IAR 1 a 4 (3)"/>
      <sheetName val="Drivers IAR 1 a 4 (2)"/>
      <sheetName val="Drivers IAR 1 a 4"/>
      <sheetName val="Drivers IAR Global"/>
      <sheetName val="IAR Cepisa"/>
      <sheetName val="IAR Historico"/>
      <sheetName val="Simulação Anual"/>
      <sheetName val="PDD CNR"/>
      <sheetName val="Projeção CNR"/>
      <sheetName val="Dívida Serviço Publico (2)"/>
      <sheetName val="Dívida Serviço Publico"/>
      <sheetName val="CR CEPISA"/>
      <sheetName val="Planilha3"/>
      <sheetName val="Drivers 2"/>
      <sheetName val="Distribuidoras (2)"/>
      <sheetName val="Distribuidoras"/>
      <sheetName val="Plan7"/>
      <sheetName val="Evolução 2014 2015 2016"/>
      <sheetName val="IAR Longo Prazo Desafio"/>
      <sheetName val="IAR Longo Prazo Meta"/>
      <sheetName val="Drivers Novo"/>
      <sheetName val="Drivers Antigo"/>
      <sheetName val="Drivers"/>
      <sheetName val="Simuladores Desafio 45"/>
      <sheetName val="Simuladores Atual Plus"/>
      <sheetName val="Tarifas"/>
      <sheetName val="Arrecadação CNR Desafio"/>
      <sheetName val="Arrecadação CNR"/>
      <sheetName val="Evolução desde 2012 Desafio"/>
      <sheetName val="Gráficos"/>
      <sheetName val="Evolução 2014 2015 2016 Des"/>
      <sheetName val="Evolução 2014 2015 2016 Haiama"/>
      <sheetName val="Evolução 2014 2015 2016 Beto"/>
      <sheetName val="Evolução Anual"/>
      <sheetName val="Contas Aberto Com CNR"/>
      <sheetName val="Demais distribuidoras (2)"/>
      <sheetName val="Cemar x Celpa (2)"/>
      <sheetName val="Cemar x Celpa"/>
      <sheetName val="Cemar Liquido de PDD"/>
      <sheetName val="Demais distribuidoras"/>
      <sheetName val="Contas Comercial Com CNR Perdas"/>
      <sheetName val="Contas Comercial Com CNR"/>
      <sheetName val="Build Up_Celpa_Set"/>
      <sheetName val="Build Up_frentes_Comaprativo"/>
      <sheetName val="Mercado_Receita"/>
      <sheetName val="Cotação_Areva_SE's_2008"/>
      <sheetName val="Datos"/>
      <sheetName val="Projeção_Receita"/>
      <sheetName val="Simulação_Mensal"/>
      <sheetName val="GASTOS LE2000"/>
      <sheetName val="SELIC"/>
      <sheetName val="Balancete"/>
      <sheetName val="PARAM"/>
      <sheetName val="Inputs"/>
      <sheetName val="NBASE"/>
      <sheetName val="Empresas e Datas"/>
      <sheetName val="ANALI2000"/>
      <sheetName val="CRITERIOS"/>
      <sheetName val="BancoSegment"/>
      <sheetName val="Critérios"/>
      <sheetName val="SispecPSAP"/>
      <sheetName val="DRE_2007T"/>
      <sheetName val="FORE"/>
      <sheetName val="Encargo Uso RB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/>
      <sheetData sheetId="246" refreshError="1"/>
      <sheetData sheetId="247"/>
      <sheetData sheetId="248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30"/>
  <sheetViews>
    <sheetView tabSelected="1" zoomScale="85" zoomScaleNormal="85" workbookViewId="0">
      <selection activeCell="B35" sqref="B35"/>
    </sheetView>
  </sheetViews>
  <sheetFormatPr defaultRowHeight="15" x14ac:dyDescent="0.25"/>
  <cols>
    <col min="1" max="1" width="26.42578125" style="2" customWidth="1"/>
    <col min="2" max="2" width="29.28515625" style="2" customWidth="1"/>
    <col min="3" max="3" width="30.28515625" style="2" customWidth="1"/>
    <col min="4" max="4" width="24.140625" style="2" customWidth="1"/>
    <col min="5" max="5" width="29.7109375" style="2" customWidth="1"/>
    <col min="6" max="16384" width="9.140625" style="2"/>
  </cols>
  <sheetData>
    <row r="6" spans="1:5" x14ac:dyDescent="0.25">
      <c r="A6" s="1" t="s">
        <v>1</v>
      </c>
    </row>
    <row r="7" spans="1:5" x14ac:dyDescent="0.25">
      <c r="A7" s="105" t="s">
        <v>44</v>
      </c>
      <c r="B7" s="106"/>
      <c r="C7" s="106"/>
      <c r="D7" s="106"/>
      <c r="E7" s="107"/>
    </row>
    <row r="8" spans="1:5" x14ac:dyDescent="0.25">
      <c r="A8" s="108"/>
      <c r="B8" s="109"/>
      <c r="C8" s="109"/>
      <c r="D8" s="109"/>
      <c r="E8" s="110"/>
    </row>
    <row r="9" spans="1:5" x14ac:dyDescent="0.25">
      <c r="A9" s="108"/>
      <c r="B9" s="109"/>
      <c r="C9" s="109"/>
      <c r="D9" s="109"/>
      <c r="E9" s="110"/>
    </row>
    <row r="10" spans="1:5" x14ac:dyDescent="0.25">
      <c r="A10" s="108"/>
      <c r="B10" s="109"/>
      <c r="C10" s="109"/>
      <c r="D10" s="109"/>
      <c r="E10" s="110"/>
    </row>
    <row r="11" spans="1:5" x14ac:dyDescent="0.25">
      <c r="A11" s="108"/>
      <c r="B11" s="109"/>
      <c r="C11" s="109"/>
      <c r="D11" s="109"/>
      <c r="E11" s="110"/>
    </row>
    <row r="12" spans="1:5" x14ac:dyDescent="0.25">
      <c r="A12" s="108"/>
      <c r="B12" s="109"/>
      <c r="C12" s="109"/>
      <c r="D12" s="109"/>
      <c r="E12" s="110"/>
    </row>
    <row r="13" spans="1:5" x14ac:dyDescent="0.25">
      <c r="A13" s="108"/>
      <c r="B13" s="109"/>
      <c r="C13" s="109"/>
      <c r="D13" s="109"/>
      <c r="E13" s="110"/>
    </row>
    <row r="14" spans="1:5" x14ac:dyDescent="0.25">
      <c r="A14" s="108"/>
      <c r="B14" s="109"/>
      <c r="C14" s="109"/>
      <c r="D14" s="109"/>
      <c r="E14" s="110"/>
    </row>
    <row r="15" spans="1:5" x14ac:dyDescent="0.25">
      <c r="A15" s="111"/>
      <c r="B15" s="112"/>
      <c r="C15" s="112"/>
      <c r="D15" s="112"/>
      <c r="E15" s="113"/>
    </row>
    <row r="17" spans="1:6" x14ac:dyDescent="0.25">
      <c r="A17" s="1" t="s">
        <v>31</v>
      </c>
    </row>
    <row r="18" spans="1:6" x14ac:dyDescent="0.25">
      <c r="A18" s="114" t="s">
        <v>32</v>
      </c>
      <c r="B18" s="115"/>
      <c r="C18" s="115"/>
      <c r="D18" s="115"/>
      <c r="E18" s="116"/>
    </row>
    <row r="19" spans="1:6" x14ac:dyDescent="0.25">
      <c r="A19" s="49"/>
      <c r="B19" s="45"/>
      <c r="C19" s="45"/>
      <c r="D19" s="45"/>
      <c r="E19" s="46"/>
    </row>
    <row r="20" spans="1:6" ht="16.5" customHeight="1" x14ac:dyDescent="0.25">
      <c r="A20" s="108" t="s">
        <v>33</v>
      </c>
      <c r="B20" s="109"/>
      <c r="C20" s="109"/>
      <c r="D20" s="109"/>
      <c r="E20" s="110"/>
    </row>
    <row r="21" spans="1:6" x14ac:dyDescent="0.25">
      <c r="A21" s="108"/>
      <c r="B21" s="109"/>
      <c r="C21" s="109"/>
      <c r="D21" s="109"/>
      <c r="E21" s="110"/>
    </row>
    <row r="22" spans="1:6" x14ac:dyDescent="0.25">
      <c r="A22" s="47"/>
      <c r="B22" s="50"/>
      <c r="C22" s="50"/>
      <c r="D22" s="50"/>
      <c r="E22" s="48"/>
    </row>
    <row r="23" spans="1:6" x14ac:dyDescent="0.25">
      <c r="A23" s="117" t="s">
        <v>34</v>
      </c>
      <c r="B23" s="103"/>
      <c r="C23" s="103"/>
      <c r="D23" s="103"/>
      <c r="E23" s="104"/>
    </row>
    <row r="25" spans="1:6" x14ac:dyDescent="0.25">
      <c r="A25" s="1" t="s">
        <v>35</v>
      </c>
    </row>
    <row r="26" spans="1:6" x14ac:dyDescent="0.25">
      <c r="A26" s="3" t="s">
        <v>0</v>
      </c>
      <c r="B26" s="99" t="s">
        <v>30</v>
      </c>
      <c r="C26" s="100"/>
      <c r="D26" s="100"/>
      <c r="E26" s="101"/>
    </row>
    <row r="27" spans="1:6" x14ac:dyDescent="0.25">
      <c r="A27" s="4" t="s">
        <v>63</v>
      </c>
      <c r="B27" s="44" t="s">
        <v>36</v>
      </c>
      <c r="C27" s="45"/>
      <c r="D27" s="45"/>
      <c r="E27" s="46"/>
      <c r="F27" s="2" t="s">
        <v>29</v>
      </c>
    </row>
    <row r="28" spans="1:6" x14ac:dyDescent="0.25">
      <c r="A28" s="4" t="s">
        <v>60</v>
      </c>
      <c r="B28" s="44" t="s">
        <v>61</v>
      </c>
      <c r="C28" s="45"/>
      <c r="D28" s="45"/>
      <c r="E28" s="46"/>
    </row>
    <row r="29" spans="1:6" x14ac:dyDescent="0.25">
      <c r="A29" s="5" t="s">
        <v>42</v>
      </c>
      <c r="B29" s="102" t="s">
        <v>41</v>
      </c>
      <c r="C29" s="103"/>
      <c r="D29" s="103"/>
      <c r="E29" s="104"/>
      <c r="F29" s="2" t="s">
        <v>29</v>
      </c>
    </row>
    <row r="30" spans="1:6" x14ac:dyDescent="0.25">
      <c r="F30" s="2" t="s">
        <v>29</v>
      </c>
    </row>
  </sheetData>
  <mergeCells count="6">
    <mergeCell ref="B26:E26"/>
    <mergeCell ref="B29:E29"/>
    <mergeCell ref="A7:E15"/>
    <mergeCell ref="A18:E18"/>
    <mergeCell ref="A20:E21"/>
    <mergeCell ref="A23:E2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="115" zoomScaleNormal="115" workbookViewId="0">
      <selection activeCell="J25" sqref="J25"/>
    </sheetView>
  </sheetViews>
  <sheetFormatPr defaultRowHeight="15" x14ac:dyDescent="0.25"/>
  <cols>
    <col min="3" max="3" width="18.7109375" customWidth="1"/>
    <col min="9" max="9" width="12" bestFit="1" customWidth="1"/>
  </cols>
  <sheetData>
    <row r="1" spans="1:9" x14ac:dyDescent="0.25">
      <c r="A1" s="6" t="s">
        <v>28</v>
      </c>
    </row>
    <row r="2" spans="1:9" ht="15" customHeight="1" x14ac:dyDescent="0.25">
      <c r="A2" s="118" t="s">
        <v>3</v>
      </c>
      <c r="B2" s="119"/>
      <c r="C2" s="119"/>
      <c r="D2" s="119"/>
      <c r="E2" s="119"/>
      <c r="F2" s="119"/>
      <c r="G2" s="119"/>
      <c r="H2" s="120"/>
    </row>
    <row r="3" spans="1:9" ht="15.75" thickBot="1" x14ac:dyDescent="0.3">
      <c r="A3" s="23"/>
      <c r="B3" s="7"/>
      <c r="C3" s="8"/>
      <c r="D3" s="7"/>
      <c r="E3" s="7"/>
      <c r="F3" s="7"/>
      <c r="G3" s="7"/>
      <c r="H3" s="24" t="s">
        <v>4</v>
      </c>
    </row>
    <row r="4" spans="1:9" ht="15.75" thickTop="1" x14ac:dyDescent="0.25">
      <c r="A4" s="25"/>
      <c r="B4" s="9"/>
      <c r="C4" s="26"/>
      <c r="D4" s="10"/>
      <c r="E4" s="27"/>
      <c r="F4" s="27" t="s">
        <v>5</v>
      </c>
      <c r="G4" s="27"/>
      <c r="H4" s="28"/>
    </row>
    <row r="5" spans="1:9" x14ac:dyDescent="0.25">
      <c r="A5" s="29" t="s">
        <v>6</v>
      </c>
      <c r="B5" s="11" t="s">
        <v>7</v>
      </c>
      <c r="C5" s="12" t="s">
        <v>8</v>
      </c>
      <c r="D5" s="121" t="s">
        <v>9</v>
      </c>
      <c r="E5" s="122"/>
      <c r="F5" s="122"/>
      <c r="G5" s="122"/>
      <c r="H5" s="123"/>
    </row>
    <row r="6" spans="1:9" x14ac:dyDescent="0.25">
      <c r="A6" s="29"/>
      <c r="B6" s="11"/>
      <c r="C6" s="13" t="s">
        <v>10</v>
      </c>
      <c r="D6" s="14" t="s">
        <v>11</v>
      </c>
      <c r="E6" s="14">
        <v>3</v>
      </c>
      <c r="F6" s="14">
        <v>6</v>
      </c>
      <c r="G6" s="14" t="s">
        <v>11</v>
      </c>
      <c r="H6" s="30">
        <v>12</v>
      </c>
    </row>
    <row r="7" spans="1:9" ht="15.75" thickBot="1" x14ac:dyDescent="0.3">
      <c r="A7" s="31"/>
      <c r="B7" s="15"/>
      <c r="C7" s="16"/>
      <c r="D7" s="17" t="s">
        <v>7</v>
      </c>
      <c r="E7" s="18" t="s">
        <v>12</v>
      </c>
      <c r="F7" s="18" t="s">
        <v>12</v>
      </c>
      <c r="G7" s="18" t="s">
        <v>6</v>
      </c>
      <c r="H7" s="32" t="s">
        <v>12</v>
      </c>
    </row>
    <row r="8" spans="1:9" x14ac:dyDescent="0.25">
      <c r="A8" s="33"/>
      <c r="B8" s="34"/>
      <c r="C8" s="19"/>
      <c r="D8" s="19"/>
      <c r="E8" s="19"/>
      <c r="F8" s="19"/>
      <c r="G8" s="19"/>
      <c r="H8" s="19"/>
      <c r="I8" s="19"/>
    </row>
    <row r="9" spans="1:9" x14ac:dyDescent="0.25">
      <c r="A9" s="54">
        <v>2022</v>
      </c>
      <c r="B9" s="34" t="s">
        <v>13</v>
      </c>
      <c r="C9" s="19">
        <v>6153.09</v>
      </c>
      <c r="D9" s="19">
        <v>0.54</v>
      </c>
      <c r="E9" s="19">
        <v>2.2400000000000002</v>
      </c>
      <c r="F9" s="19">
        <v>5.63</v>
      </c>
      <c r="G9" s="19">
        <v>0.54</v>
      </c>
      <c r="H9" s="19">
        <v>10.38</v>
      </c>
      <c r="I9" s="19"/>
    </row>
    <row r="10" spans="1:9" x14ac:dyDescent="0.25">
      <c r="A10" s="55"/>
      <c r="B10" s="20" t="s">
        <v>14</v>
      </c>
      <c r="C10" s="19">
        <v>6215.24</v>
      </c>
      <c r="D10" s="19">
        <v>1.01</v>
      </c>
      <c r="E10" s="19">
        <v>2.2999999999999998</v>
      </c>
      <c r="F10" s="19">
        <v>5.77</v>
      </c>
      <c r="G10" s="19">
        <v>1.56</v>
      </c>
      <c r="H10" s="19">
        <v>10.54</v>
      </c>
      <c r="I10" s="19"/>
    </row>
    <row r="11" spans="1:9" x14ac:dyDescent="0.25">
      <c r="A11" s="54"/>
      <c r="B11" s="34" t="s">
        <v>15</v>
      </c>
      <c r="C11" s="19">
        <v>6315.93</v>
      </c>
      <c r="D11" s="19">
        <v>1.62</v>
      </c>
      <c r="E11" s="19">
        <v>3.2</v>
      </c>
      <c r="F11" s="19">
        <v>6.25</v>
      </c>
      <c r="G11" s="19">
        <v>3.2</v>
      </c>
      <c r="H11" s="19">
        <v>11.3</v>
      </c>
      <c r="I11" s="19"/>
    </row>
    <row r="12" spans="1:9" x14ac:dyDescent="0.25">
      <c r="A12" s="54"/>
      <c r="B12" s="34" t="s">
        <v>16</v>
      </c>
      <c r="C12" s="19">
        <v>6382.88</v>
      </c>
      <c r="D12" s="19">
        <v>1.06</v>
      </c>
      <c r="E12" s="19">
        <v>3.73</v>
      </c>
      <c r="F12" s="19">
        <v>6.05</v>
      </c>
      <c r="G12" s="19">
        <v>4.29</v>
      </c>
      <c r="H12" s="19">
        <v>12.13</v>
      </c>
      <c r="I12" s="19"/>
    </row>
    <row r="13" spans="1:9" x14ac:dyDescent="0.25">
      <c r="A13" s="54"/>
      <c r="B13" s="34" t="s">
        <v>17</v>
      </c>
      <c r="C13" s="19">
        <v>6412.88</v>
      </c>
      <c r="D13" s="19">
        <v>0.47</v>
      </c>
      <c r="E13" s="19">
        <v>3.18</v>
      </c>
      <c r="F13" s="19">
        <v>5.55</v>
      </c>
      <c r="G13" s="19">
        <v>4.78</v>
      </c>
      <c r="H13" s="19">
        <v>11.73</v>
      </c>
      <c r="I13" s="19"/>
    </row>
    <row r="14" spans="1:9" x14ac:dyDescent="0.25">
      <c r="A14" s="55"/>
      <c r="B14" s="20" t="s">
        <v>18</v>
      </c>
      <c r="C14" s="19">
        <v>6455.85</v>
      </c>
      <c r="D14" s="19">
        <v>0.67</v>
      </c>
      <c r="E14" s="19">
        <v>2.2200000000000002</v>
      </c>
      <c r="F14" s="19">
        <v>5.49</v>
      </c>
      <c r="G14" s="19">
        <v>5.49</v>
      </c>
      <c r="H14" s="19">
        <v>11.89</v>
      </c>
      <c r="I14" s="19"/>
    </row>
    <row r="15" spans="1:9" x14ac:dyDescent="0.25">
      <c r="A15" s="55"/>
      <c r="B15" s="20" t="s">
        <v>19</v>
      </c>
      <c r="C15" s="19">
        <v>6411.95</v>
      </c>
      <c r="D15" s="19">
        <v>-0.68</v>
      </c>
      <c r="E15" s="19">
        <v>0.46</v>
      </c>
      <c r="F15" s="19">
        <v>4.21</v>
      </c>
      <c r="G15" s="19">
        <v>4.7699999999999996</v>
      </c>
      <c r="H15" s="19">
        <v>10.07</v>
      </c>
      <c r="I15" s="19"/>
    </row>
    <row r="16" spans="1:9" x14ac:dyDescent="0.25">
      <c r="A16" s="55"/>
      <c r="B16" s="20" t="s">
        <v>20</v>
      </c>
      <c r="C16" s="19">
        <v>6388.87</v>
      </c>
      <c r="D16" s="19">
        <v>-0.36</v>
      </c>
      <c r="E16" s="19">
        <v>-0.37</v>
      </c>
      <c r="F16" s="19">
        <v>2.79</v>
      </c>
      <c r="G16" s="19">
        <v>4.3899999999999997</v>
      </c>
      <c r="H16" s="19">
        <v>8.73</v>
      </c>
      <c r="I16" s="19"/>
    </row>
    <row r="17" spans="1:9" x14ac:dyDescent="0.25">
      <c r="A17" s="55"/>
      <c r="B17" s="20" t="s">
        <v>21</v>
      </c>
      <c r="C17" s="19">
        <v>6370.34</v>
      </c>
      <c r="D17" s="19">
        <v>-0.28999999999999998</v>
      </c>
      <c r="E17" s="19">
        <v>-1.32</v>
      </c>
      <c r="F17" s="19">
        <v>0.86</v>
      </c>
      <c r="G17" s="19">
        <v>4.09</v>
      </c>
      <c r="H17" s="19">
        <v>7.17</v>
      </c>
      <c r="I17" s="19"/>
    </row>
    <row r="18" spans="1:9" x14ac:dyDescent="0.25">
      <c r="A18" s="55"/>
      <c r="B18" s="20" t="s">
        <v>22</v>
      </c>
      <c r="C18" s="19">
        <v>6407.93</v>
      </c>
      <c r="D18" s="19">
        <v>0.59</v>
      </c>
      <c r="E18" s="19">
        <v>-0.06</v>
      </c>
      <c r="F18" s="19">
        <v>0.39</v>
      </c>
      <c r="G18" s="19">
        <v>4.7</v>
      </c>
      <c r="H18" s="19">
        <v>6.47</v>
      </c>
      <c r="I18" s="19"/>
    </row>
    <row r="19" spans="1:9" x14ac:dyDescent="0.25">
      <c r="A19" s="54"/>
      <c r="B19" s="56" t="s">
        <v>23</v>
      </c>
      <c r="C19" s="19">
        <v>6434.2</v>
      </c>
      <c r="D19" s="19">
        <v>0.41</v>
      </c>
      <c r="E19" s="19">
        <v>0.71</v>
      </c>
      <c r="F19" s="19">
        <v>0.33</v>
      </c>
      <c r="G19" s="19">
        <v>5.13</v>
      </c>
      <c r="H19" s="19">
        <v>5.9</v>
      </c>
      <c r="I19" s="19"/>
    </row>
    <row r="20" spans="1:9" x14ac:dyDescent="0.25">
      <c r="A20" s="54"/>
      <c r="B20" s="34" t="s">
        <v>24</v>
      </c>
      <c r="C20" s="62">
        <v>6474.09</v>
      </c>
      <c r="D20" s="19">
        <v>0.62</v>
      </c>
      <c r="E20" s="19">
        <v>1.63</v>
      </c>
      <c r="F20" s="19">
        <v>0.28000000000000003</v>
      </c>
      <c r="G20" s="19">
        <v>5.79</v>
      </c>
      <c r="H20" s="19">
        <v>5.79</v>
      </c>
      <c r="I20" s="19"/>
    </row>
    <row r="21" spans="1:9" x14ac:dyDescent="0.25">
      <c r="A21" s="54"/>
      <c r="B21" s="34"/>
      <c r="C21" s="19"/>
      <c r="D21" s="19"/>
      <c r="E21" s="19"/>
      <c r="F21" s="19"/>
      <c r="G21" s="19"/>
      <c r="H21" s="19"/>
      <c r="I21" s="19"/>
    </row>
    <row r="22" spans="1:9" x14ac:dyDescent="0.25">
      <c r="A22" s="54">
        <v>2023</v>
      </c>
      <c r="B22" s="34" t="s">
        <v>13</v>
      </c>
      <c r="C22" s="61">
        <v>6508.4</v>
      </c>
      <c r="D22" s="61">
        <v>0.53</v>
      </c>
      <c r="E22" s="61">
        <v>1.57</v>
      </c>
      <c r="F22" s="61">
        <v>1.5</v>
      </c>
      <c r="G22" s="61">
        <v>0.53</v>
      </c>
      <c r="H22" s="61">
        <v>5.77</v>
      </c>
      <c r="I22" s="19"/>
    </row>
    <row r="23" spans="1:9" x14ac:dyDescent="0.25">
      <c r="A23" s="54"/>
      <c r="B23" s="20" t="s">
        <v>14</v>
      </c>
      <c r="C23" s="61">
        <v>6563.07</v>
      </c>
      <c r="D23" s="61">
        <v>0.84</v>
      </c>
      <c r="E23" s="61">
        <v>2</v>
      </c>
      <c r="F23" s="61">
        <v>2.73</v>
      </c>
      <c r="G23" s="61">
        <v>1.37</v>
      </c>
      <c r="H23" s="61">
        <v>5.6</v>
      </c>
      <c r="I23" s="19"/>
    </row>
    <row r="24" spans="1:9" x14ac:dyDescent="0.25">
      <c r="A24" s="54"/>
      <c r="B24" s="34" t="s">
        <v>15</v>
      </c>
      <c r="C24" s="61">
        <v>6609.67</v>
      </c>
      <c r="D24" s="61">
        <v>0.71</v>
      </c>
      <c r="E24" s="61">
        <v>2.09</v>
      </c>
      <c r="F24" s="61">
        <v>3.76</v>
      </c>
      <c r="G24" s="61">
        <v>2.09</v>
      </c>
      <c r="H24" s="61">
        <v>4.6500000000000004</v>
      </c>
      <c r="I24" s="19"/>
    </row>
    <row r="25" spans="1:9" x14ac:dyDescent="0.25">
      <c r="A25" s="54"/>
      <c r="B25" s="20" t="s">
        <v>16</v>
      </c>
      <c r="C25" s="61">
        <v>6649.99</v>
      </c>
      <c r="D25" s="61">
        <v>0.61</v>
      </c>
      <c r="E25" s="61">
        <v>2.1800000000000002</v>
      </c>
      <c r="F25" s="61">
        <v>3.78</v>
      </c>
      <c r="G25" s="61">
        <v>2.72</v>
      </c>
      <c r="H25" s="61">
        <v>4.18</v>
      </c>
      <c r="I25" s="19"/>
    </row>
    <row r="26" spans="1:9" x14ac:dyDescent="0.25">
      <c r="A26" s="54"/>
      <c r="B26" s="34" t="s">
        <v>17</v>
      </c>
      <c r="C26" s="61">
        <v>6665.28</v>
      </c>
      <c r="D26" s="61">
        <v>0.23</v>
      </c>
      <c r="E26" s="61">
        <v>1.56</v>
      </c>
      <c r="F26" s="61">
        <v>3.59</v>
      </c>
      <c r="G26" s="61">
        <v>2.95</v>
      </c>
      <c r="H26" s="61">
        <v>3.94</v>
      </c>
      <c r="I26" s="19"/>
    </row>
    <row r="27" spans="1:9" x14ac:dyDescent="0.25">
      <c r="A27" s="54"/>
      <c r="B27" s="20" t="s">
        <v>18</v>
      </c>
      <c r="C27" s="61">
        <v>6659.95</v>
      </c>
      <c r="D27" s="61">
        <v>-0.08</v>
      </c>
      <c r="E27" s="61">
        <v>0.76</v>
      </c>
      <c r="F27" s="61">
        <v>2.87</v>
      </c>
      <c r="G27" s="61">
        <v>2.87</v>
      </c>
      <c r="H27" s="61">
        <v>3.16</v>
      </c>
      <c r="I27" s="19"/>
    </row>
    <row r="28" spans="1:9" x14ac:dyDescent="0.25">
      <c r="A28" s="54"/>
      <c r="B28" s="34" t="s">
        <v>19</v>
      </c>
      <c r="C28" s="61">
        <v>6667.94</v>
      </c>
      <c r="D28" s="61">
        <v>0.12</v>
      </c>
      <c r="E28" s="61">
        <v>0.27</v>
      </c>
      <c r="F28" s="61">
        <v>2.4500000000000002</v>
      </c>
      <c r="G28" s="61">
        <v>2.99</v>
      </c>
      <c r="H28" s="61">
        <v>3.99</v>
      </c>
      <c r="I28" s="19"/>
    </row>
    <row r="29" spans="1:9" x14ac:dyDescent="0.25">
      <c r="A29" s="54"/>
      <c r="B29" s="20" t="s">
        <v>20</v>
      </c>
      <c r="C29" s="61">
        <v>6683.28</v>
      </c>
      <c r="D29" s="61">
        <v>0.23</v>
      </c>
      <c r="E29" s="61">
        <v>0.27</v>
      </c>
      <c r="F29" s="61">
        <v>1.83</v>
      </c>
      <c r="G29" s="61">
        <v>3.23</v>
      </c>
      <c r="H29" s="61">
        <v>4.6100000000000003</v>
      </c>
      <c r="I29" s="19"/>
    </row>
    <row r="30" spans="1:9" x14ac:dyDescent="0.25">
      <c r="A30" s="54"/>
      <c r="B30" s="34" t="s">
        <v>21</v>
      </c>
      <c r="C30" s="61">
        <v>6700.66</v>
      </c>
      <c r="D30" s="61">
        <v>0.26</v>
      </c>
      <c r="E30" s="61">
        <v>0.61</v>
      </c>
      <c r="F30" s="61">
        <v>1.38</v>
      </c>
      <c r="G30" s="61">
        <v>3.5</v>
      </c>
      <c r="H30" s="61">
        <v>5.19</v>
      </c>
      <c r="I30" s="19"/>
    </row>
    <row r="31" spans="1:9" x14ac:dyDescent="0.25">
      <c r="A31" s="54"/>
      <c r="B31" s="20" t="s">
        <v>22</v>
      </c>
      <c r="C31" s="61">
        <v>6716.74</v>
      </c>
      <c r="D31" s="61">
        <v>0.24</v>
      </c>
      <c r="E31" s="61">
        <v>0.73</v>
      </c>
      <c r="F31" s="61">
        <v>1</v>
      </c>
      <c r="G31" s="61">
        <v>3.75</v>
      </c>
      <c r="H31" s="61">
        <v>4.82</v>
      </c>
      <c r="I31" s="19"/>
    </row>
    <row r="32" spans="1:9" x14ac:dyDescent="0.25">
      <c r="A32" s="54"/>
      <c r="B32" s="34" t="s">
        <v>23</v>
      </c>
      <c r="C32" s="61">
        <v>6735.55</v>
      </c>
      <c r="D32" s="61">
        <v>0.28000000000000003</v>
      </c>
      <c r="E32" s="61">
        <v>0.78</v>
      </c>
      <c r="F32" s="61">
        <v>1.05</v>
      </c>
      <c r="G32" s="61">
        <v>4.04</v>
      </c>
      <c r="H32" s="61">
        <v>4.68</v>
      </c>
      <c r="I32" s="19"/>
    </row>
    <row r="33" spans="1:9" x14ac:dyDescent="0.25">
      <c r="A33" s="54"/>
      <c r="B33" s="20" t="s">
        <v>24</v>
      </c>
      <c r="C33" s="63">
        <v>6773.27</v>
      </c>
      <c r="D33" s="61">
        <v>0.56000000000000005</v>
      </c>
      <c r="E33" s="61">
        <v>1.08</v>
      </c>
      <c r="F33" s="61">
        <v>1.7</v>
      </c>
      <c r="G33" s="61">
        <v>4.62</v>
      </c>
      <c r="H33" s="61">
        <v>4.62</v>
      </c>
      <c r="I33" s="19"/>
    </row>
    <row r="34" spans="1:9" ht="15.75" thickBot="1" x14ac:dyDescent="0.3">
      <c r="A34" s="35"/>
      <c r="B34" s="21"/>
      <c r="C34" s="22"/>
      <c r="D34" s="22"/>
      <c r="E34" s="22"/>
      <c r="F34" s="22"/>
      <c r="G34" s="22"/>
      <c r="H34" s="22"/>
      <c r="I34" s="19"/>
    </row>
    <row r="35" spans="1:9" ht="15.75" thickTop="1" x14ac:dyDescent="0.25">
      <c r="A35" s="36" t="s">
        <v>25</v>
      </c>
      <c r="B35" s="37"/>
      <c r="C35" s="38"/>
      <c r="D35" s="37"/>
      <c r="E35" s="37"/>
      <c r="F35" s="37"/>
      <c r="G35" s="37"/>
      <c r="H35" s="39"/>
      <c r="I35" s="19"/>
    </row>
    <row r="36" spans="1:9" x14ac:dyDescent="0.25">
      <c r="A36" s="40" t="s">
        <v>26</v>
      </c>
      <c r="B36" s="37"/>
      <c r="C36" s="38"/>
      <c r="D36" s="37"/>
      <c r="E36" s="38"/>
      <c r="F36" s="37"/>
      <c r="G36" s="37"/>
      <c r="H36" s="39"/>
    </row>
    <row r="37" spans="1:9" x14ac:dyDescent="0.25">
      <c r="A37" s="41" t="s">
        <v>27</v>
      </c>
      <c r="B37" s="42"/>
      <c r="C37" s="42"/>
      <c r="D37" s="42"/>
      <c r="E37" s="42"/>
      <c r="F37" s="42"/>
      <c r="G37" s="42"/>
      <c r="H37" s="43"/>
      <c r="I37" t="s">
        <v>29</v>
      </c>
    </row>
  </sheetData>
  <mergeCells count="2">
    <mergeCell ref="A2:H2"/>
    <mergeCell ref="D5:H5"/>
  </mergeCells>
  <phoneticPr fontId="14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600B-7F71-4DF0-B8B5-4D464242F4BB}">
  <dimension ref="A1:B138"/>
  <sheetViews>
    <sheetView zoomScaleNormal="100" workbookViewId="0">
      <selection activeCell="B29" sqref="B29"/>
    </sheetView>
  </sheetViews>
  <sheetFormatPr defaultRowHeight="15" x14ac:dyDescent="0.25"/>
  <cols>
    <col min="1" max="1" width="36.28515625" bestFit="1" customWidth="1"/>
    <col min="2" max="2" width="16.42578125" style="60" customWidth="1"/>
    <col min="3" max="3" width="11" style="51" bestFit="1" customWidth="1"/>
    <col min="4" max="16384" width="9.140625" style="51"/>
  </cols>
  <sheetData>
    <row r="1" spans="1:2" x14ac:dyDescent="0.25">
      <c r="A1" s="1" t="s">
        <v>43</v>
      </c>
      <c r="B1" s="57"/>
    </row>
    <row r="2" spans="1:2" x14ac:dyDescent="0.25">
      <c r="A2" s="1"/>
      <c r="B2" s="57"/>
    </row>
    <row r="3" spans="1:2" x14ac:dyDescent="0.25">
      <c r="A3" s="85" t="s">
        <v>46</v>
      </c>
      <c r="B3" s="86" t="s">
        <v>2</v>
      </c>
    </row>
    <row r="4" spans="1:2" x14ac:dyDescent="0.25">
      <c r="A4" s="87" t="s">
        <v>67</v>
      </c>
      <c r="B4" s="88">
        <v>640666.11668571434</v>
      </c>
    </row>
    <row r="5" spans="1:2" x14ac:dyDescent="0.25">
      <c r="A5" s="87" t="s">
        <v>64</v>
      </c>
      <c r="B5" s="89">
        <v>9.974131869181746E-2</v>
      </c>
    </row>
    <row r="6" spans="1:2" x14ac:dyDescent="0.25">
      <c r="A6" s="87" t="s">
        <v>65</v>
      </c>
      <c r="B6" s="89">
        <v>5.7016162121552583E-2</v>
      </c>
    </row>
    <row r="7" spans="1:2" x14ac:dyDescent="0.25">
      <c r="A7" s="87" t="s">
        <v>66</v>
      </c>
      <c r="B7" s="88">
        <f>B4*(1+B5)*(1+B6)</f>
        <v>744738.7063029008</v>
      </c>
    </row>
    <row r="8" spans="1:2" x14ac:dyDescent="0.25">
      <c r="A8" s="87" t="s">
        <v>57</v>
      </c>
      <c r="B8" s="90">
        <f>B13</f>
        <v>651727.21028373146</v>
      </c>
    </row>
    <row r="9" spans="1:2" x14ac:dyDescent="0.25">
      <c r="A9" s="91" t="s">
        <v>58</v>
      </c>
      <c r="B9" s="92">
        <f>B8/B7-1</f>
        <v>-0.12489144881552539</v>
      </c>
    </row>
    <row r="10" spans="1:2" x14ac:dyDescent="0.25">
      <c r="A10" s="1"/>
      <c r="B10" s="57"/>
    </row>
    <row r="11" spans="1:2" x14ac:dyDescent="0.25">
      <c r="A11" s="1"/>
      <c r="B11" s="57"/>
    </row>
    <row r="12" spans="1:2" x14ac:dyDescent="0.25">
      <c r="A12" s="85" t="s">
        <v>46</v>
      </c>
      <c r="B12" s="86" t="s">
        <v>2</v>
      </c>
    </row>
    <row r="13" spans="1:2" x14ac:dyDescent="0.25">
      <c r="A13" s="93" t="s">
        <v>38</v>
      </c>
      <c r="B13" s="94">
        <f>B15/B14</f>
        <v>651727.21028373146</v>
      </c>
    </row>
    <row r="14" spans="1:2" x14ac:dyDescent="0.25">
      <c r="A14" s="95" t="s">
        <v>45</v>
      </c>
      <c r="B14" s="96">
        <f>B19+B22</f>
        <v>787.86224400000003</v>
      </c>
    </row>
    <row r="15" spans="1:2" x14ac:dyDescent="0.25">
      <c r="A15" s="95" t="s">
        <v>59</v>
      </c>
      <c r="B15" s="96">
        <f>B20+B27</f>
        <v>513471262.3700006</v>
      </c>
    </row>
    <row r="16" spans="1:2" x14ac:dyDescent="0.25">
      <c r="A16" s="51"/>
      <c r="B16" s="58"/>
    </row>
    <row r="17" spans="1:2" x14ac:dyDescent="0.25">
      <c r="A17" s="85" t="s">
        <v>47</v>
      </c>
      <c r="B17" s="86" t="s">
        <v>2</v>
      </c>
    </row>
    <row r="18" spans="1:2" x14ac:dyDescent="0.25">
      <c r="A18" s="124" t="s">
        <v>48</v>
      </c>
      <c r="B18" s="124"/>
    </row>
    <row r="19" spans="1:2" x14ac:dyDescent="0.25">
      <c r="A19" s="97" t="s">
        <v>50</v>
      </c>
      <c r="B19" s="98">
        <v>787.86224400000003</v>
      </c>
    </row>
    <row r="20" spans="1:2" x14ac:dyDescent="0.25">
      <c r="A20" s="97" t="s">
        <v>49</v>
      </c>
      <c r="B20" s="98">
        <v>513471262.3700006</v>
      </c>
    </row>
    <row r="21" spans="1:2" x14ac:dyDescent="0.25">
      <c r="A21" s="124" t="s">
        <v>51</v>
      </c>
      <c r="B21" s="124"/>
    </row>
    <row r="22" spans="1:2" x14ac:dyDescent="0.25">
      <c r="A22" s="97" t="s">
        <v>50</v>
      </c>
      <c r="B22" s="98">
        <v>0</v>
      </c>
    </row>
    <row r="23" spans="1:2" x14ac:dyDescent="0.25">
      <c r="A23" s="95" t="s">
        <v>52</v>
      </c>
      <c r="B23" s="96">
        <v>0</v>
      </c>
    </row>
    <row r="24" spans="1:2" x14ac:dyDescent="0.25">
      <c r="A24" s="95" t="s">
        <v>53</v>
      </c>
      <c r="B24" s="96">
        <v>0</v>
      </c>
    </row>
    <row r="25" spans="1:2" x14ac:dyDescent="0.25">
      <c r="A25" s="95" t="s">
        <v>54</v>
      </c>
      <c r="B25" s="96">
        <f>B24-B23</f>
        <v>0</v>
      </c>
    </row>
    <row r="26" spans="1:2" x14ac:dyDescent="0.25">
      <c r="A26" s="95" t="s">
        <v>56</v>
      </c>
      <c r="B26" s="96">
        <f>B25*0.25</f>
        <v>0</v>
      </c>
    </row>
    <row r="27" spans="1:2" x14ac:dyDescent="0.25">
      <c r="A27" s="97" t="s">
        <v>55</v>
      </c>
      <c r="B27" s="98">
        <f>IF(B23&lt;B24,(B23+B26),B24)</f>
        <v>0</v>
      </c>
    </row>
    <row r="28" spans="1:2" x14ac:dyDescent="0.25">
      <c r="A28" s="51"/>
      <c r="B28" s="59"/>
    </row>
    <row r="29" spans="1:2" x14ac:dyDescent="0.25">
      <c r="A29" s="51"/>
      <c r="B29" s="59"/>
    </row>
    <row r="30" spans="1:2" x14ac:dyDescent="0.25">
      <c r="A30" s="51"/>
      <c r="B30" s="59"/>
    </row>
    <row r="31" spans="1:2" x14ac:dyDescent="0.25">
      <c r="A31" s="51"/>
      <c r="B31" s="59"/>
    </row>
    <row r="32" spans="1:2" x14ac:dyDescent="0.25">
      <c r="A32" s="51"/>
      <c r="B32" s="59"/>
    </row>
    <row r="33" spans="1:2" x14ac:dyDescent="0.25">
      <c r="A33" s="51"/>
      <c r="B33" s="59"/>
    </row>
    <row r="34" spans="1:2" x14ac:dyDescent="0.25">
      <c r="A34" s="51"/>
      <c r="B34" s="59"/>
    </row>
    <row r="35" spans="1:2" x14ac:dyDescent="0.25">
      <c r="A35" s="51"/>
      <c r="B35" s="59"/>
    </row>
    <row r="36" spans="1:2" x14ac:dyDescent="0.25">
      <c r="A36" s="51"/>
      <c r="B36" s="59"/>
    </row>
    <row r="37" spans="1:2" x14ac:dyDescent="0.25">
      <c r="A37" s="51"/>
      <c r="B37" s="59"/>
    </row>
    <row r="38" spans="1:2" x14ac:dyDescent="0.25">
      <c r="A38" s="51"/>
      <c r="B38" s="59"/>
    </row>
    <row r="39" spans="1:2" x14ac:dyDescent="0.25">
      <c r="A39" s="51"/>
      <c r="B39" s="59"/>
    </row>
    <row r="40" spans="1:2" x14ac:dyDescent="0.25">
      <c r="A40" s="51"/>
      <c r="B40" s="59"/>
    </row>
    <row r="41" spans="1:2" x14ac:dyDescent="0.25">
      <c r="A41" s="51"/>
      <c r="B41" s="59"/>
    </row>
    <row r="42" spans="1:2" x14ac:dyDescent="0.25">
      <c r="A42" s="51"/>
      <c r="B42" s="59"/>
    </row>
    <row r="43" spans="1:2" x14ac:dyDescent="0.25">
      <c r="A43" s="51"/>
      <c r="B43" s="59"/>
    </row>
    <row r="44" spans="1:2" x14ac:dyDescent="0.25">
      <c r="A44" s="51"/>
      <c r="B44" s="59"/>
    </row>
    <row r="45" spans="1:2" x14ac:dyDescent="0.25">
      <c r="A45" s="51"/>
      <c r="B45" s="59"/>
    </row>
    <row r="46" spans="1:2" x14ac:dyDescent="0.25">
      <c r="A46" s="51"/>
      <c r="B46" s="59"/>
    </row>
    <row r="47" spans="1:2" x14ac:dyDescent="0.25">
      <c r="A47" s="51"/>
      <c r="B47" s="59"/>
    </row>
    <row r="48" spans="1:2" x14ac:dyDescent="0.25">
      <c r="A48" s="51"/>
      <c r="B48" s="59"/>
    </row>
    <row r="49" spans="1:2" x14ac:dyDescent="0.25">
      <c r="A49" s="51"/>
      <c r="B49" s="59"/>
    </row>
    <row r="50" spans="1:2" x14ac:dyDescent="0.25">
      <c r="A50" s="51"/>
      <c r="B50" s="59"/>
    </row>
    <row r="51" spans="1:2" x14ac:dyDescent="0.25">
      <c r="A51" s="51"/>
      <c r="B51" s="59"/>
    </row>
    <row r="52" spans="1:2" x14ac:dyDescent="0.25">
      <c r="A52" s="51"/>
      <c r="B52" s="59"/>
    </row>
    <row r="53" spans="1:2" x14ac:dyDescent="0.25">
      <c r="A53" s="51"/>
      <c r="B53" s="59"/>
    </row>
    <row r="54" spans="1:2" x14ac:dyDescent="0.25">
      <c r="A54" s="51"/>
      <c r="B54" s="59"/>
    </row>
    <row r="55" spans="1:2" x14ac:dyDescent="0.25">
      <c r="A55" s="51"/>
      <c r="B55" s="59"/>
    </row>
    <row r="56" spans="1:2" x14ac:dyDescent="0.25">
      <c r="A56" s="51"/>
      <c r="B56" s="59"/>
    </row>
    <row r="57" spans="1:2" x14ac:dyDescent="0.25">
      <c r="A57" s="51"/>
      <c r="B57" s="59"/>
    </row>
    <row r="58" spans="1:2" x14ac:dyDescent="0.25">
      <c r="A58" s="51"/>
      <c r="B58" s="59"/>
    </row>
    <row r="59" spans="1:2" x14ac:dyDescent="0.25">
      <c r="A59" s="51"/>
      <c r="B59" s="59"/>
    </row>
    <row r="60" spans="1:2" x14ac:dyDescent="0.25">
      <c r="A60" s="51"/>
      <c r="B60" s="59"/>
    </row>
    <row r="61" spans="1:2" x14ac:dyDescent="0.25">
      <c r="A61" s="51"/>
      <c r="B61" s="59"/>
    </row>
    <row r="62" spans="1:2" x14ac:dyDescent="0.25">
      <c r="A62" s="51"/>
      <c r="B62" s="59"/>
    </row>
    <row r="63" spans="1:2" x14ac:dyDescent="0.25">
      <c r="A63" s="51"/>
      <c r="B63" s="59"/>
    </row>
    <row r="64" spans="1:2" x14ac:dyDescent="0.25">
      <c r="A64" s="51"/>
      <c r="B64" s="59"/>
    </row>
    <row r="65" spans="1:2" x14ac:dyDescent="0.25">
      <c r="A65" s="51"/>
      <c r="B65" s="59"/>
    </row>
    <row r="66" spans="1:2" x14ac:dyDescent="0.25">
      <c r="A66" s="51"/>
      <c r="B66" s="59"/>
    </row>
    <row r="67" spans="1:2" x14ac:dyDescent="0.25">
      <c r="A67" s="51"/>
      <c r="B67" s="59"/>
    </row>
    <row r="68" spans="1:2" x14ac:dyDescent="0.25">
      <c r="A68" s="51"/>
      <c r="B68" s="59"/>
    </row>
    <row r="69" spans="1:2" x14ac:dyDescent="0.25">
      <c r="A69" s="51"/>
      <c r="B69" s="59"/>
    </row>
    <row r="70" spans="1:2" x14ac:dyDescent="0.25">
      <c r="A70" s="51"/>
      <c r="B70" s="59"/>
    </row>
    <row r="71" spans="1:2" x14ac:dyDescent="0.25">
      <c r="A71" s="51"/>
      <c r="B71" s="59"/>
    </row>
    <row r="72" spans="1:2" x14ac:dyDescent="0.25">
      <c r="A72" s="51"/>
      <c r="B72" s="59"/>
    </row>
    <row r="73" spans="1:2" x14ac:dyDescent="0.25">
      <c r="A73" s="51"/>
      <c r="B73" s="59"/>
    </row>
    <row r="74" spans="1:2" x14ac:dyDescent="0.25">
      <c r="A74" s="51"/>
      <c r="B74" s="59"/>
    </row>
    <row r="75" spans="1:2" x14ac:dyDescent="0.25">
      <c r="A75" s="51"/>
      <c r="B75" s="59"/>
    </row>
    <row r="76" spans="1:2" x14ac:dyDescent="0.25">
      <c r="A76" s="51"/>
      <c r="B76" s="59"/>
    </row>
    <row r="77" spans="1:2" x14ac:dyDescent="0.25">
      <c r="A77" s="51"/>
      <c r="B77" s="59"/>
    </row>
    <row r="78" spans="1:2" x14ac:dyDescent="0.25">
      <c r="A78" s="51"/>
      <c r="B78" s="59"/>
    </row>
    <row r="79" spans="1:2" x14ac:dyDescent="0.25">
      <c r="A79" s="51"/>
      <c r="B79" s="59"/>
    </row>
    <row r="80" spans="1:2" x14ac:dyDescent="0.25">
      <c r="A80" s="51"/>
      <c r="B80" s="59"/>
    </row>
    <row r="81" spans="1:2" x14ac:dyDescent="0.25">
      <c r="A81" s="51"/>
      <c r="B81" s="59"/>
    </row>
    <row r="82" spans="1:2" x14ac:dyDescent="0.25">
      <c r="A82" s="51"/>
      <c r="B82" s="59"/>
    </row>
    <row r="83" spans="1:2" x14ac:dyDescent="0.25">
      <c r="A83" s="51"/>
      <c r="B83" s="59"/>
    </row>
    <row r="84" spans="1:2" x14ac:dyDescent="0.25">
      <c r="A84" s="51"/>
      <c r="B84" s="59"/>
    </row>
    <row r="85" spans="1:2" x14ac:dyDescent="0.25">
      <c r="A85" s="51"/>
      <c r="B85" s="59"/>
    </row>
    <row r="86" spans="1:2" x14ac:dyDescent="0.25">
      <c r="A86" s="51"/>
      <c r="B86" s="59"/>
    </row>
    <row r="87" spans="1:2" x14ac:dyDescent="0.25">
      <c r="A87" s="51"/>
      <c r="B87" s="59"/>
    </row>
    <row r="88" spans="1:2" x14ac:dyDescent="0.25">
      <c r="A88" s="51"/>
      <c r="B88" s="59"/>
    </row>
    <row r="89" spans="1:2" x14ac:dyDescent="0.25">
      <c r="A89" s="51"/>
      <c r="B89" s="59"/>
    </row>
    <row r="90" spans="1:2" x14ac:dyDescent="0.25">
      <c r="A90" s="51"/>
      <c r="B90" s="59"/>
    </row>
    <row r="91" spans="1:2" x14ac:dyDescent="0.25">
      <c r="A91" s="51"/>
      <c r="B91" s="59"/>
    </row>
    <row r="92" spans="1:2" x14ac:dyDescent="0.25">
      <c r="A92" s="51"/>
      <c r="B92" s="59"/>
    </row>
    <row r="93" spans="1:2" x14ac:dyDescent="0.25">
      <c r="A93" s="51"/>
      <c r="B93" s="59"/>
    </row>
    <row r="94" spans="1:2" x14ac:dyDescent="0.25">
      <c r="A94" s="51"/>
      <c r="B94" s="59"/>
    </row>
    <row r="95" spans="1:2" x14ac:dyDescent="0.25">
      <c r="A95" s="51"/>
      <c r="B95" s="59"/>
    </row>
    <row r="96" spans="1:2" x14ac:dyDescent="0.25">
      <c r="A96" s="51"/>
      <c r="B96" s="59"/>
    </row>
    <row r="97" spans="1:2" x14ac:dyDescent="0.25">
      <c r="A97" s="51"/>
      <c r="B97" s="59"/>
    </row>
    <row r="98" spans="1:2" x14ac:dyDescent="0.25">
      <c r="A98" s="51"/>
      <c r="B98" s="59"/>
    </row>
    <row r="99" spans="1:2" x14ac:dyDescent="0.25">
      <c r="A99" s="51"/>
      <c r="B99" s="59"/>
    </row>
    <row r="100" spans="1:2" x14ac:dyDescent="0.25">
      <c r="A100" s="51"/>
      <c r="B100" s="59"/>
    </row>
    <row r="101" spans="1:2" x14ac:dyDescent="0.25">
      <c r="A101" s="51"/>
      <c r="B101" s="59"/>
    </row>
    <row r="102" spans="1:2" x14ac:dyDescent="0.25">
      <c r="A102" s="51"/>
      <c r="B102" s="59"/>
    </row>
    <row r="103" spans="1:2" x14ac:dyDescent="0.25">
      <c r="A103" s="51"/>
      <c r="B103" s="59"/>
    </row>
    <row r="104" spans="1:2" x14ac:dyDescent="0.25">
      <c r="A104" s="51"/>
      <c r="B104" s="59"/>
    </row>
    <row r="105" spans="1:2" x14ac:dyDescent="0.25">
      <c r="A105" s="51"/>
      <c r="B105" s="59"/>
    </row>
    <row r="106" spans="1:2" x14ac:dyDescent="0.25">
      <c r="A106" s="51"/>
      <c r="B106" s="59"/>
    </row>
    <row r="107" spans="1:2" x14ac:dyDescent="0.25">
      <c r="A107" s="51"/>
      <c r="B107" s="59"/>
    </row>
    <row r="108" spans="1:2" x14ac:dyDescent="0.25">
      <c r="A108" s="51"/>
      <c r="B108" s="59"/>
    </row>
    <row r="109" spans="1:2" x14ac:dyDescent="0.25">
      <c r="A109" s="51"/>
      <c r="B109" s="59"/>
    </row>
    <row r="110" spans="1:2" x14ac:dyDescent="0.25">
      <c r="A110" s="51"/>
      <c r="B110" s="59"/>
    </row>
    <row r="111" spans="1:2" x14ac:dyDescent="0.25">
      <c r="A111" s="51"/>
      <c r="B111" s="59"/>
    </row>
    <row r="112" spans="1:2" x14ac:dyDescent="0.25">
      <c r="A112" s="51"/>
      <c r="B112" s="59"/>
    </row>
    <row r="113" spans="1:2" x14ac:dyDescent="0.25">
      <c r="A113" s="51"/>
      <c r="B113" s="59"/>
    </row>
    <row r="114" spans="1:2" x14ac:dyDescent="0.25">
      <c r="A114" s="51"/>
      <c r="B114" s="59"/>
    </row>
    <row r="115" spans="1:2" x14ac:dyDescent="0.25">
      <c r="A115" s="51"/>
      <c r="B115" s="59"/>
    </row>
    <row r="116" spans="1:2" x14ac:dyDescent="0.25">
      <c r="A116" s="51"/>
      <c r="B116" s="59"/>
    </row>
    <row r="117" spans="1:2" x14ac:dyDescent="0.25">
      <c r="A117" s="51"/>
      <c r="B117" s="59"/>
    </row>
    <row r="118" spans="1:2" x14ac:dyDescent="0.25">
      <c r="A118" s="51"/>
      <c r="B118" s="59"/>
    </row>
    <row r="119" spans="1:2" x14ac:dyDescent="0.25">
      <c r="A119" s="51"/>
      <c r="B119" s="59"/>
    </row>
    <row r="120" spans="1:2" x14ac:dyDescent="0.25">
      <c r="A120" s="51"/>
      <c r="B120" s="59"/>
    </row>
    <row r="121" spans="1:2" x14ac:dyDescent="0.25">
      <c r="A121" s="51"/>
      <c r="B121" s="59"/>
    </row>
    <row r="122" spans="1:2" x14ac:dyDescent="0.25">
      <c r="A122" s="51"/>
      <c r="B122" s="59"/>
    </row>
    <row r="123" spans="1:2" x14ac:dyDescent="0.25">
      <c r="A123" s="51"/>
      <c r="B123" s="59"/>
    </row>
    <row r="124" spans="1:2" x14ac:dyDescent="0.25">
      <c r="A124" s="51"/>
      <c r="B124" s="59"/>
    </row>
    <row r="125" spans="1:2" x14ac:dyDescent="0.25">
      <c r="A125" s="51"/>
      <c r="B125" s="59"/>
    </row>
    <row r="126" spans="1:2" x14ac:dyDescent="0.25">
      <c r="A126" s="51"/>
      <c r="B126" s="59"/>
    </row>
    <row r="127" spans="1:2" x14ac:dyDescent="0.25">
      <c r="A127" s="51"/>
      <c r="B127" s="59"/>
    </row>
    <row r="128" spans="1:2" x14ac:dyDescent="0.25">
      <c r="A128" s="51"/>
      <c r="B128" s="59"/>
    </row>
    <row r="129" spans="1:2" x14ac:dyDescent="0.25">
      <c r="A129" s="51"/>
      <c r="B129" s="59"/>
    </row>
    <row r="130" spans="1:2" x14ac:dyDescent="0.25">
      <c r="A130" s="51"/>
      <c r="B130" s="59"/>
    </row>
    <row r="131" spans="1:2" x14ac:dyDescent="0.25">
      <c r="A131" s="51"/>
      <c r="B131" s="59"/>
    </row>
    <row r="132" spans="1:2" x14ac:dyDescent="0.25">
      <c r="A132" s="51"/>
      <c r="B132" s="59"/>
    </row>
    <row r="133" spans="1:2" x14ac:dyDescent="0.25">
      <c r="A133" s="51"/>
      <c r="B133" s="59"/>
    </row>
    <row r="134" spans="1:2" x14ac:dyDescent="0.25">
      <c r="A134" s="51"/>
      <c r="B134" s="59"/>
    </row>
    <row r="135" spans="1:2" x14ac:dyDescent="0.25">
      <c r="A135" s="51"/>
      <c r="B135" s="59"/>
    </row>
    <row r="136" spans="1:2" x14ac:dyDescent="0.25">
      <c r="A136" s="51"/>
      <c r="B136" s="59"/>
    </row>
    <row r="137" spans="1:2" x14ac:dyDescent="0.25">
      <c r="A137" s="51"/>
      <c r="B137" s="59"/>
    </row>
    <row r="138" spans="1:2" x14ac:dyDescent="0.25">
      <c r="A138" s="51"/>
      <c r="B138" s="59"/>
    </row>
  </sheetData>
  <mergeCells count="2">
    <mergeCell ref="A18:B18"/>
    <mergeCell ref="A21:B21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1"/>
  <sheetViews>
    <sheetView zoomScale="85" zoomScaleNormal="85" workbookViewId="0">
      <selection activeCell="A34" sqref="A34"/>
    </sheetView>
  </sheetViews>
  <sheetFormatPr defaultRowHeight="15" x14ac:dyDescent="0.25"/>
  <cols>
    <col min="1" max="1" width="40.42578125" style="2" customWidth="1"/>
    <col min="2" max="2" width="29.140625" style="2" customWidth="1"/>
    <col min="3" max="3" width="26.5703125" style="2" bestFit="1" customWidth="1"/>
    <col min="4" max="4" width="27" style="2" customWidth="1"/>
    <col min="5" max="5" width="40.7109375" style="2" customWidth="1"/>
    <col min="6" max="6" width="24.28515625" style="2" customWidth="1"/>
    <col min="7" max="8" width="23.140625" style="2" customWidth="1"/>
    <col min="9" max="9" width="26.5703125" style="2" bestFit="1" customWidth="1"/>
    <col min="10" max="10" width="33.28515625" style="2" customWidth="1"/>
    <col min="11" max="11" width="30.28515625" style="2" customWidth="1"/>
    <col min="12" max="16384" width="9.140625" style="2"/>
  </cols>
  <sheetData>
    <row r="2" spans="1:4" x14ac:dyDescent="0.25">
      <c r="A2" s="125" t="s">
        <v>97</v>
      </c>
      <c r="B2" s="125"/>
      <c r="C2" s="126"/>
    </row>
    <row r="3" spans="1:4" x14ac:dyDescent="0.25">
      <c r="A3" s="64"/>
      <c r="B3" s="65"/>
      <c r="C3" s="64"/>
    </row>
    <row r="4" spans="1:4" x14ac:dyDescent="0.25">
      <c r="A4" s="66" t="s">
        <v>93</v>
      </c>
      <c r="B4" s="67" t="s">
        <v>68</v>
      </c>
      <c r="C4" s="68" t="s">
        <v>69</v>
      </c>
    </row>
    <row r="5" spans="1:4" x14ac:dyDescent="0.25">
      <c r="A5" s="64"/>
      <c r="B5" s="65"/>
      <c r="C5" s="69"/>
    </row>
    <row r="6" spans="1:4" x14ac:dyDescent="0.25">
      <c r="A6" s="70" t="s">
        <v>95</v>
      </c>
      <c r="B6" s="71" t="s">
        <v>70</v>
      </c>
      <c r="C6" s="72">
        <v>9.2968626669624105E-2</v>
      </c>
      <c r="D6" s="77"/>
    </row>
    <row r="7" spans="1:4" x14ac:dyDescent="0.25">
      <c r="A7" s="70" t="s">
        <v>62</v>
      </c>
      <c r="B7" s="71" t="s">
        <v>71</v>
      </c>
      <c r="C7" s="72">
        <v>7.7893568513419914E-2</v>
      </c>
      <c r="D7" s="77"/>
    </row>
    <row r="8" spans="1:4" x14ac:dyDescent="0.25">
      <c r="A8" s="73" t="s">
        <v>94</v>
      </c>
      <c r="B8" s="71" t="s">
        <v>72</v>
      </c>
      <c r="C8" s="72">
        <f>1-C6-C7</f>
        <v>0.82913780481695598</v>
      </c>
      <c r="D8" s="77"/>
    </row>
    <row r="9" spans="1:4" x14ac:dyDescent="0.25">
      <c r="A9" s="73" t="s">
        <v>96</v>
      </c>
      <c r="B9" s="74" t="s">
        <v>73</v>
      </c>
      <c r="C9" s="72">
        <f>C6+C8</f>
        <v>0.92210643148658011</v>
      </c>
      <c r="D9" s="77"/>
    </row>
    <row r="10" spans="1:4" x14ac:dyDescent="0.25">
      <c r="A10" s="73"/>
      <c r="B10" s="74"/>
      <c r="C10" s="72"/>
      <c r="D10" s="77"/>
    </row>
    <row r="11" spans="1:4" x14ac:dyDescent="0.25">
      <c r="A11" s="66" t="s">
        <v>74</v>
      </c>
      <c r="B11" s="67" t="s">
        <v>68</v>
      </c>
      <c r="C11" s="78" t="s">
        <v>75</v>
      </c>
      <c r="D11" s="77"/>
    </row>
    <row r="12" spans="1:4" x14ac:dyDescent="0.25">
      <c r="A12" s="64"/>
      <c r="B12" s="65"/>
      <c r="C12" s="79"/>
      <c r="D12" s="77"/>
    </row>
    <row r="13" spans="1:4" x14ac:dyDescent="0.25">
      <c r="A13" s="70" t="s">
        <v>76</v>
      </c>
      <c r="B13" s="71" t="s">
        <v>77</v>
      </c>
      <c r="C13" s="72">
        <f>'I-IPCA'!C33/'I-IPCA'!C20-1</f>
        <v>4.62119000508181E-2</v>
      </c>
      <c r="D13" s="77"/>
    </row>
    <row r="14" spans="1:4" x14ac:dyDescent="0.25">
      <c r="A14" s="70" t="s">
        <v>78</v>
      </c>
      <c r="B14" s="71" t="s">
        <v>79</v>
      </c>
      <c r="C14" s="72">
        <f>-0.07891158710511%</f>
        <v>-7.8911587105109991E-4</v>
      </c>
      <c r="D14" s="77"/>
    </row>
    <row r="15" spans="1:4" x14ac:dyDescent="0.25">
      <c r="A15" s="73" t="s">
        <v>80</v>
      </c>
      <c r="B15" s="71" t="s">
        <v>81</v>
      </c>
      <c r="C15" s="72">
        <v>0</v>
      </c>
      <c r="D15" s="77"/>
    </row>
    <row r="16" spans="1:4" x14ac:dyDescent="0.25">
      <c r="A16" s="73" t="s">
        <v>82</v>
      </c>
      <c r="B16" s="71" t="s">
        <v>83</v>
      </c>
      <c r="C16" s="72">
        <f>'A-Preço energia'!B9</f>
        <v>-0.12489144881552539</v>
      </c>
      <c r="D16" s="77"/>
    </row>
    <row r="17" spans="1:3" x14ac:dyDescent="0.25">
      <c r="A17" s="73"/>
      <c r="B17" s="74"/>
      <c r="C17" s="72"/>
    </row>
    <row r="18" spans="1:3" x14ac:dyDescent="0.25">
      <c r="A18" s="66" t="s">
        <v>74</v>
      </c>
      <c r="B18" s="67" t="s">
        <v>68</v>
      </c>
      <c r="C18" s="68" t="s">
        <v>84</v>
      </c>
    </row>
    <row r="19" spans="1:3" x14ac:dyDescent="0.25">
      <c r="A19" s="73"/>
      <c r="B19" s="74"/>
      <c r="C19" s="72"/>
    </row>
    <row r="20" spans="1:3" x14ac:dyDescent="0.25">
      <c r="A20" s="70" t="s">
        <v>37</v>
      </c>
      <c r="B20" s="71" t="s">
        <v>85</v>
      </c>
      <c r="C20" s="72">
        <f>(C7+C8)*C13</f>
        <v>4.1915643167299607E-2</v>
      </c>
    </row>
    <row r="21" spans="1:3" x14ac:dyDescent="0.25">
      <c r="A21" s="70" t="s">
        <v>78</v>
      </c>
      <c r="B21" s="71" t="s">
        <v>86</v>
      </c>
      <c r="C21" s="72">
        <f>C9*C14</f>
        <v>-7.27648819884354E-4</v>
      </c>
    </row>
    <row r="22" spans="1:3" x14ac:dyDescent="0.25">
      <c r="A22" s="73" t="s">
        <v>80</v>
      </c>
      <c r="B22" s="71" t="s">
        <v>87</v>
      </c>
      <c r="C22" s="72">
        <v>0</v>
      </c>
    </row>
    <row r="23" spans="1:3" x14ac:dyDescent="0.25">
      <c r="A23" s="73" t="s">
        <v>88</v>
      </c>
      <c r="B23" s="71" t="s">
        <v>89</v>
      </c>
      <c r="C23" s="72">
        <f>C16*C6</f>
        <v>-1.1610986479159048E-2</v>
      </c>
    </row>
    <row r="24" spans="1:3" x14ac:dyDescent="0.25">
      <c r="A24" s="73"/>
      <c r="B24" s="74"/>
      <c r="C24" s="75"/>
    </row>
    <row r="25" spans="1:3" x14ac:dyDescent="0.25">
      <c r="A25" s="80" t="s">
        <v>40</v>
      </c>
      <c r="B25" s="52" t="s">
        <v>90</v>
      </c>
      <c r="C25" s="53">
        <f>SUM(C20:C23)</f>
        <v>2.9577007868256205E-2</v>
      </c>
    </row>
    <row r="26" spans="1:3" x14ac:dyDescent="0.25">
      <c r="A26" s="73"/>
      <c r="B26" s="74"/>
      <c r="C26" s="75"/>
    </row>
    <row r="27" spans="1:3" x14ac:dyDescent="0.25">
      <c r="A27" s="76" t="s">
        <v>91</v>
      </c>
      <c r="B27" s="76"/>
      <c r="C27" s="82">
        <v>6.4385321689408803</v>
      </c>
    </row>
    <row r="28" spans="1:3" x14ac:dyDescent="0.25">
      <c r="A28" s="73"/>
      <c r="B28" s="74"/>
      <c r="C28" s="83"/>
    </row>
    <row r="29" spans="1:3" x14ac:dyDescent="0.25">
      <c r="A29" s="81" t="s">
        <v>92</v>
      </c>
      <c r="B29" s="81"/>
      <c r="C29" s="84">
        <f>ROUND(C27*(1+C25),4)</f>
        <v>6.6289999999999996</v>
      </c>
    </row>
    <row r="31" spans="1:3" x14ac:dyDescent="0.25">
      <c r="A31" s="51" t="s">
        <v>39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Capa_Planilha</vt:lpstr>
      <vt:lpstr>I-IPCA</vt:lpstr>
      <vt:lpstr>A-Preço energia</vt:lpstr>
      <vt:lpstr>R-IRT-2024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DRE</cp:lastModifiedBy>
  <cp:lastPrinted>2023-06-19T21:35:18Z</cp:lastPrinted>
  <dcterms:created xsi:type="dcterms:W3CDTF">2019-11-25T15:00:33Z</dcterms:created>
  <dcterms:modified xsi:type="dcterms:W3CDTF">2024-03-15T16:22:29Z</dcterms:modified>
</cp:coreProperties>
</file>